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240" windowWidth="20490" windowHeight="7515"/>
  </bookViews>
  <sheets>
    <sheet name="P.ORÇAMENTÁRIA" sheetId="6" r:id="rId1"/>
    <sheet name="M. CÁLCULO" sheetId="5" r:id="rId2"/>
    <sheet name="CRONOGRAMA" sheetId="2" r:id="rId3"/>
    <sheet name="COMP'S" sheetId="14" r:id="rId4"/>
  </sheets>
  <definedNames>
    <definedName name="_xlnm.Print_Area" localSheetId="3">'COMP''S'!$A$1:$I$85</definedName>
    <definedName name="_xlnm.Print_Area" localSheetId="2">CRONOGRAMA!$A$1:$P$26</definedName>
    <definedName name="_xlnm.Print_Area" localSheetId="1">'M. CÁLCULO'!$A$1:$I$63</definedName>
    <definedName name="_xlnm.Print_Area" localSheetId="0">P.ORÇAMENTÁRIA!$A$1:$I$27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" i="5" l="1"/>
  <c r="F36" i="5"/>
  <c r="F35" i="5"/>
  <c r="H31" i="5"/>
  <c r="H32" i="5" s="1"/>
  <c r="F16" i="6" s="1"/>
  <c r="H37" i="5" l="1"/>
  <c r="F17" i="6" s="1"/>
  <c r="I67" i="14"/>
  <c r="I68" i="14" s="1"/>
  <c r="H62" i="14"/>
  <c r="I62" i="14" s="1"/>
  <c r="I63" i="14" s="1"/>
  <c r="B73" i="14" s="1"/>
  <c r="I57" i="14"/>
  <c r="I56" i="14"/>
  <c r="I58" i="14" s="1"/>
  <c r="B72" i="14" s="1"/>
  <c r="I51" i="14"/>
  <c r="H51" i="14"/>
  <c r="H50" i="14"/>
  <c r="I50" i="14" s="1"/>
  <c r="H49" i="14"/>
  <c r="I49" i="14" s="1"/>
  <c r="I29" i="14"/>
  <c r="I28" i="14"/>
  <c r="I18" i="14"/>
  <c r="I19" i="14" s="1"/>
  <c r="B34" i="14" s="1"/>
  <c r="H13" i="14"/>
  <c r="I13" i="14" s="1"/>
  <c r="H12" i="14"/>
  <c r="I12" i="14" s="1"/>
  <c r="H11" i="14"/>
  <c r="I11" i="14" s="1"/>
  <c r="I52" i="14" l="1"/>
  <c r="B71" i="14" s="1"/>
  <c r="B75" i="14" s="1"/>
  <c r="B76" i="14" s="1"/>
  <c r="B77" i="14" s="1"/>
  <c r="B78" i="14" s="1"/>
  <c r="B79" i="14" s="1"/>
  <c r="I30" i="14"/>
  <c r="I14" i="14"/>
  <c r="B33" i="14" s="1"/>
  <c r="F23" i="14" l="1"/>
  <c r="H23" i="14" s="1"/>
  <c r="I23" i="14" s="1"/>
  <c r="I24" i="14" s="1"/>
  <c r="B35" i="14" s="1"/>
  <c r="B37" i="14" s="1"/>
  <c r="B38" i="14" s="1"/>
  <c r="B39" i="14" s="1"/>
  <c r="B40" i="14" s="1"/>
  <c r="B41" i="14" s="1"/>
  <c r="H55" i="5" l="1"/>
  <c r="F25" i="5"/>
  <c r="F27" i="5"/>
  <c r="F26" i="5"/>
  <c r="F19" i="5"/>
  <c r="F20" i="5"/>
  <c r="H9" i="5" l="1"/>
  <c r="H10" i="5" l="1"/>
  <c r="F8" i="6" s="1"/>
  <c r="F18" i="5"/>
  <c r="H14" i="5"/>
  <c r="F9" i="6" s="1"/>
  <c r="H28" i="5" l="1"/>
  <c r="F15" i="6" s="1"/>
  <c r="F20" i="6"/>
  <c r="H21" i="5"/>
  <c r="F12" i="6" s="1"/>
  <c r="H49" i="5"/>
  <c r="F18" i="6" s="1"/>
  <c r="F19" i="6" l="1"/>
  <c r="H21" i="6" l="1"/>
  <c r="C14" i="2" l="1"/>
  <c r="H16" i="2" l="1"/>
  <c r="N16" i="2"/>
  <c r="N17" i="2" s="1"/>
  <c r="K16" i="2"/>
  <c r="K17" i="2" s="1"/>
  <c r="H10" i="6" l="1"/>
  <c r="C8" i="2" l="1"/>
  <c r="H13" i="6"/>
  <c r="C11" i="2" l="1"/>
  <c r="E13" i="2" s="1"/>
  <c r="H22" i="6"/>
  <c r="I16" i="6" s="1"/>
  <c r="E10" i="2"/>
  <c r="E17" i="2" l="1"/>
  <c r="I19" i="6"/>
  <c r="I17" i="6"/>
  <c r="C17" i="2"/>
  <c r="K18" i="2" s="1"/>
  <c r="H13" i="2"/>
  <c r="H17" i="2" s="1"/>
  <c r="I10" i="6"/>
  <c r="I9" i="6"/>
  <c r="I21" i="6"/>
  <c r="I15" i="6"/>
  <c r="I20" i="6"/>
  <c r="I12" i="6"/>
  <c r="I8" i="6"/>
  <c r="I18" i="6"/>
  <c r="I13" i="6"/>
  <c r="I22" i="6"/>
  <c r="N18" i="2" l="1"/>
  <c r="C18" i="2"/>
  <c r="D11" i="2"/>
  <c r="D8" i="2"/>
  <c r="D14" i="2"/>
  <c r="E19" i="2"/>
  <c r="E20" i="2" s="1"/>
  <c r="E18" i="2"/>
  <c r="H18" i="2"/>
  <c r="H19" i="2" l="1"/>
  <c r="H20" i="2" s="1"/>
  <c r="K19" i="2" l="1"/>
  <c r="N19" i="2" s="1"/>
  <c r="K20" i="2" l="1"/>
  <c r="N20" i="2"/>
</calcChain>
</file>

<file path=xl/sharedStrings.xml><?xml version="1.0" encoding="utf-8"?>
<sst xmlns="http://schemas.openxmlformats.org/spreadsheetml/2006/main" count="334" uniqueCount="161">
  <si>
    <t>ITEM</t>
  </si>
  <si>
    <t>UND</t>
  </si>
  <si>
    <t>QUANT.</t>
  </si>
  <si>
    <t>TOTAL</t>
  </si>
  <si>
    <t>PREFEITURA MUNICIPAL DE RIO BANANAL - ES</t>
  </si>
  <si>
    <t>ESPECIFICAÇÕES DOS SERVIÇOS</t>
  </si>
  <si>
    <t>%</t>
  </si>
  <si>
    <t>1.1</t>
  </si>
  <si>
    <t>2.1</t>
  </si>
  <si>
    <t>3.1</t>
  </si>
  <si>
    <t>3.2</t>
  </si>
  <si>
    <t>MEMORIAL DE CÁLCULO</t>
  </si>
  <si>
    <t>VALOR TOTAL:</t>
  </si>
  <si>
    <t>PLANILHA ORÇAMENTÁRIA</t>
  </si>
  <si>
    <t>3.3</t>
  </si>
  <si>
    <t>M2</t>
  </si>
  <si>
    <t>1.2</t>
  </si>
  <si>
    <t>DESCRIÇÃO</t>
  </si>
  <si>
    <t>FONTE</t>
  </si>
  <si>
    <t xml:space="preserve">CÓDIGO </t>
  </si>
  <si>
    <t>P. UNITÁRIO</t>
  </si>
  <si>
    <t>P. TOTAL</t>
  </si>
  <si>
    <t>%/TOTAL</t>
  </si>
  <si>
    <t>M</t>
  </si>
  <si>
    <t>COMPOSIÇÃO UNITÁRIA DE PREÇO</t>
  </si>
  <si>
    <t>Mão-de-Obra</t>
  </si>
  <si>
    <t>Insumo</t>
  </si>
  <si>
    <t>Unid.</t>
  </si>
  <si>
    <t>codigo</t>
  </si>
  <si>
    <t>Total (A)</t>
  </si>
  <si>
    <t>Discriminação</t>
  </si>
  <si>
    <t>Materias (B)</t>
  </si>
  <si>
    <t>Custo Horário Total [(A)+(C)]</t>
  </si>
  <si>
    <t>Custo Unitário (adotado)</t>
  </si>
  <si>
    <t>COMP-01</t>
  </si>
  <si>
    <t>CRONOGRAMA FÍSICO FINANCEIRO</t>
  </si>
  <si>
    <t>SUBTOTAL:</t>
  </si>
  <si>
    <t>SUBTOTAIS</t>
  </si>
  <si>
    <t>PRAZO DE EXECUÇÃO</t>
  </si>
  <si>
    <t>MÊS 01</t>
  </si>
  <si>
    <t>MÊS 02</t>
  </si>
  <si>
    <t>MÊS 03</t>
  </si>
  <si>
    <t>MÊS 04</t>
  </si>
  <si>
    <t>TOTAL ACUMULADO</t>
  </si>
  <si>
    <t>EXECUÇÃO DE ALMOXARIFADO EM CANTEIRO DE OBRA EM CHAPA DE MADEIRA COMPENSADA, INCLUSO PRATELEIRAS. AF_02/2016</t>
  </si>
  <si>
    <t>INSTALAÇÃO DO CANTEIRO DE OBRAS</t>
  </si>
  <si>
    <t>DRENAGEM E OBRAS DE ARTES CORRENTES</t>
  </si>
  <si>
    <t>PAVIMENTAÇÃO</t>
  </si>
  <si>
    <t>Cesar Augusto Tercio Zamperlini</t>
  </si>
  <si>
    <t>PLACA DE OBRA EM CHAPA DE ACO GALVANIZADO</t>
  </si>
  <si>
    <t>DISCRIMINAÇÃO</t>
  </si>
  <si>
    <t>INFORMAÇÕES</t>
  </si>
  <si>
    <t>TOTAIS</t>
  </si>
  <si>
    <t>COMPR. (m)</t>
  </si>
  <si>
    <t>LARG. (m)</t>
  </si>
  <si>
    <t>ÁREA (m2)</t>
  </si>
  <si>
    <t>SUBTOTAL (m)</t>
  </si>
  <si>
    <t>LADO DIREITO (m)</t>
  </si>
  <si>
    <t>LADO ESQUERDO (m)</t>
  </si>
  <si>
    <t>COMPRIMENTO (m)</t>
  </si>
  <si>
    <t>SOMATÓRIO (m)</t>
  </si>
  <si>
    <t>2</t>
  </si>
  <si>
    <t>TRAVESSAS</t>
  </si>
  <si>
    <t>COMPR. L.D.</t>
  </si>
  <si>
    <t>COMPR. L.E.</t>
  </si>
  <si>
    <t>SUBTOTAL</t>
  </si>
  <si>
    <t>AREA</t>
  </si>
  <si>
    <t>3</t>
  </si>
  <si>
    <t>EXECUÇÃO DE SARJETA DE CONCRETO USINADO, MOLDADA IN LOCO EM TRECHO RETO, 30 CM BASE X 15 CM ALTURA. AF_06/2016</t>
  </si>
  <si>
    <r>
      <rPr>
        <b/>
        <sz val="11"/>
        <rFont val="Calibri"/>
        <family val="2"/>
        <scheme val="minor"/>
      </rPr>
      <t xml:space="preserve">PRAZO DE EXECUÇÃO TOTAL </t>
    </r>
    <r>
      <rPr>
        <sz val="11"/>
        <rFont val="Calibri"/>
        <family val="2"/>
        <scheme val="minor"/>
      </rPr>
      <t>: 04 MESES</t>
    </r>
  </si>
  <si>
    <t>ENGENHEIRO CIVIL - CREA -ES 41.899/D</t>
  </si>
  <si>
    <t>Coefic.</t>
  </si>
  <si>
    <t>C. Produção</t>
  </si>
  <si>
    <t>Preço Prod.</t>
  </si>
  <si>
    <t>Preço Improd.</t>
  </si>
  <si>
    <t>Preço Unit.</t>
  </si>
  <si>
    <t>Material</t>
  </si>
  <si>
    <t>Total (B)</t>
  </si>
  <si>
    <t>Equipamentos</t>
  </si>
  <si>
    <t>Total (C)</t>
  </si>
  <si>
    <t>Quant.</t>
  </si>
  <si>
    <r>
      <t xml:space="preserve">LOCAL: </t>
    </r>
    <r>
      <rPr>
        <sz val="11"/>
        <rFont val="Calibri"/>
        <family val="2"/>
        <scheme val="minor"/>
      </rPr>
      <t>SANTO ANTÔNIO, RIO BANANAL/ES</t>
    </r>
  </si>
  <si>
    <t>3X4M</t>
  </si>
  <si>
    <t>TRECHO 01</t>
  </si>
  <si>
    <t>TRECHO 02</t>
  </si>
  <si>
    <t>TRECHO 03</t>
  </si>
  <si>
    <r>
      <t xml:space="preserve">LS:
</t>
    </r>
    <r>
      <rPr>
        <sz val="9"/>
        <rFont val="Calibri"/>
        <family val="2"/>
        <scheme val="minor"/>
      </rPr>
      <t xml:space="preserve">86,74%(H)
49,11%(M)
</t>
    </r>
  </si>
  <si>
    <t>DER-ES</t>
  </si>
  <si>
    <t xml:space="preserve">Placa de obra nas dimensões de 3,0 x 6,0 m, padrão DER-ES </t>
  </si>
  <si>
    <t>DRENAGEM</t>
  </si>
  <si>
    <r>
      <t xml:space="preserve">OBRA: </t>
    </r>
    <r>
      <rPr>
        <sz val="11"/>
        <rFont val="Calibri"/>
        <family val="2"/>
        <scheme val="minor"/>
      </rPr>
      <t>PAVIMENTAÇÃO E DRENAGEM DE ACESSO NO BAIRRO SANTO ANTÔNIO SAÍDA PARA SÃO JORGE TIRADENTES</t>
    </r>
  </si>
  <si>
    <t>OBRA: PAVIMENTAÇÃO E DRENAGEM DE ACESSO NO BAIRRO SANTO ANTÔNIO SAÍDA PARA SÃO JORGE TIRADENTES</t>
  </si>
  <si>
    <t>LOCAL: SANTO ANTÔNIO, RIO BANANAL/ES</t>
  </si>
  <si>
    <r>
      <t xml:space="preserve">TABELAS DE REFERÊNCIAS: </t>
    </r>
    <r>
      <rPr>
        <sz val="11"/>
        <rFont val="Calibri"/>
        <family val="2"/>
        <scheme val="minor"/>
      </rPr>
      <t>DER-ES, SINAPI</t>
    </r>
  </si>
  <si>
    <t>Barracão em chapa compensada 12mm e pont. 8x8cm, piso cimentado e cobertura de telhas fibrocimento 6mm, incl. ponto de lu</t>
  </si>
  <si>
    <r>
      <t xml:space="preserve">BDI: </t>
    </r>
    <r>
      <rPr>
        <sz val="11"/>
        <rFont val="Calibri"/>
        <family val="2"/>
        <scheme val="minor"/>
      </rPr>
      <t>29,63%</t>
    </r>
  </si>
  <si>
    <r>
      <t xml:space="preserve">DATA BASE:
</t>
    </r>
    <r>
      <rPr>
        <sz val="11"/>
        <rFont val="Calibri"/>
        <family val="2"/>
        <scheme val="minor"/>
      </rPr>
      <t>01/2022</t>
    </r>
  </si>
  <si>
    <t>Regularização e compactação do sub-leito (100% P.I.) H = 0,20 m</t>
  </si>
  <si>
    <t xml:space="preserve">Reconformação mecânica de plataforma (patrolamento) </t>
  </si>
  <si>
    <t>m²</t>
  </si>
  <si>
    <t>m</t>
  </si>
  <si>
    <t>3.4</t>
  </si>
  <si>
    <t>3.5</t>
  </si>
  <si>
    <t>3.6</t>
  </si>
  <si>
    <t>Espalhamento de material de 1ª categoria com motoniveladora</t>
  </si>
  <si>
    <t>m³</t>
  </si>
  <si>
    <t>Mobilização e desmobilização de equipamentos com carreta prancha (máximo)</t>
  </si>
  <si>
    <t>h</t>
  </si>
  <si>
    <r>
      <t xml:space="preserve">Descrição dos serviços: </t>
    </r>
    <r>
      <rPr>
        <sz val="10"/>
        <color theme="1"/>
        <rFont val="Calibri"/>
        <family val="2"/>
        <scheme val="minor"/>
      </rPr>
      <t>Pavimentação com blocos de concreto (35 MPa), esp.= 08 cm, colchão areia esp.= 5cm, inclusive fornecimento da areia, transporte local dos blocos e areia, exclusive fornecimento dos blocos</t>
    </r>
  </si>
  <si>
    <r>
      <rPr>
        <b/>
        <sz val="10"/>
        <color theme="1"/>
        <rFont val="Calibri"/>
        <family val="2"/>
        <scheme val="minor"/>
      </rPr>
      <t>Unidade:</t>
    </r>
    <r>
      <rPr>
        <sz val="10"/>
        <color theme="1"/>
        <rFont val="Calibri"/>
        <family val="2"/>
        <scheme val="minor"/>
      </rPr>
      <t xml:space="preserve"> m²</t>
    </r>
  </si>
  <si>
    <t>DATA BASE: JAN/2022, BASEADO NO ITEM DER-ES 40884</t>
  </si>
  <si>
    <t>sub-Total</t>
  </si>
  <si>
    <t>Calceteiro</t>
  </si>
  <si>
    <t xml:space="preserve">H     </t>
  </si>
  <si>
    <t>Encarregado de pavimentação</t>
  </si>
  <si>
    <t>Servente</t>
  </si>
  <si>
    <t>Pó de pedra (incl. 0% IUM) s/ frete</t>
  </si>
  <si>
    <t>Ferramentas manuais</t>
  </si>
  <si>
    <t>und</t>
  </si>
  <si>
    <t>Transportes</t>
  </si>
  <si>
    <t>Fórmula</t>
  </si>
  <si>
    <t>XP</t>
  </si>
  <si>
    <t>XR</t>
  </si>
  <si>
    <t>X3</t>
  </si>
  <si>
    <t>Consumo</t>
  </si>
  <si>
    <t>Transp. de Pó de Pedra c/ carreg. mecânico</t>
  </si>
  <si>
    <t>t</t>
  </si>
  <si>
    <t xml:space="preserve">1,647XP + 2,197XR + 2,746 </t>
  </si>
  <si>
    <t>Transp. de Bloco p/ pavimentaçao - esp= 8 cm, no local</t>
  </si>
  <si>
    <t>Total (D)</t>
  </si>
  <si>
    <t xml:space="preserve">Resumo   </t>
  </si>
  <si>
    <t>Mão-de-Obra (A)+128,33% Lei Social</t>
  </si>
  <si>
    <t>Equipamentos (C)</t>
  </si>
  <si>
    <t>Produção da Equipe (E)</t>
  </si>
  <si>
    <t>Custo Unitário da Execução [(A)+(C)/(E)]=(F)</t>
  </si>
  <si>
    <t>Custo Direto Total [(B)+(F)+(D)]</t>
  </si>
  <si>
    <t xml:space="preserve"> BDI =29,63%</t>
  </si>
  <si>
    <t>COMP-02</t>
  </si>
  <si>
    <r>
      <t xml:space="preserve">Descrição dos serviços: </t>
    </r>
    <r>
      <rPr>
        <sz val="10"/>
        <color theme="1"/>
        <rFont val="Calibri"/>
        <family val="2"/>
        <scheme val="minor"/>
      </rPr>
      <t>Meio-fio pré-moldado em concreto, inclusive transporte local do meio-fio, exclusive fornecimento do meio-fio</t>
    </r>
  </si>
  <si>
    <r>
      <rPr>
        <b/>
        <sz val="10"/>
        <color theme="1"/>
        <rFont val="Calibri"/>
        <family val="2"/>
        <scheme val="minor"/>
      </rPr>
      <t>Unidade:</t>
    </r>
    <r>
      <rPr>
        <sz val="10"/>
        <color theme="1"/>
        <rFont val="Calibri"/>
        <family val="2"/>
        <scheme val="minor"/>
      </rPr>
      <t xml:space="preserve"> m</t>
    </r>
  </si>
  <si>
    <t>DATA BASE: JUN/2021, BASEADO NO ITEM DER-ES 40141</t>
  </si>
  <si>
    <t>Serviços Complementares</t>
  </si>
  <si>
    <t>Argamassa cimento e areia traço 1:4, tudo incluído</t>
  </si>
  <si>
    <t>Escavação manual em mat. 1ª cat. H= 0,00 a 1,
50 m</t>
  </si>
  <si>
    <t>Transp. de Meio fio 12 X 30 X 15 cm X 1 m, no local</t>
  </si>
  <si>
    <t>Serviços Complementares(B)</t>
  </si>
  <si>
    <t>CESAR AUGUSTO TERCIO ZAMPERLINI</t>
  </si>
  <si>
    <t>ENGENHEIRO CIVIL - CREA -ES 41899/D</t>
  </si>
  <si>
    <t>Pavimentação com blocos de concreto (35 MPa), esp.= 08 cm, colchão areia esp.= 5cm, inclusive fornecimento da areia, transporte local dos blocos e areia, exclusive fornecimento dos blocos</t>
  </si>
  <si>
    <t>COMP</t>
  </si>
  <si>
    <t>001</t>
  </si>
  <si>
    <t>002</t>
  </si>
  <si>
    <t>Meio-fio pré-moldado em concreto, inclusive transporte local do meio-fio, exclusive fornecimento do meio-fio</t>
  </si>
  <si>
    <t>ESP.(m)</t>
  </si>
  <si>
    <t>HORAS</t>
  </si>
  <si>
    <t>VIAGENS</t>
  </si>
  <si>
    <t>Motoniveladora</t>
  </si>
  <si>
    <t>Rolo compactador</t>
  </si>
  <si>
    <t>H</t>
  </si>
  <si>
    <t>M3</t>
  </si>
  <si>
    <t>SINAPI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</si>
</sst>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&quot;R$&quot;\ #,##0.00"/>
    <numFmt numFmtId="166" formatCode="#,##0.00&quot; &quot;;&quot;-&quot;#,##0.00&quot; &quot;;&quot; -&quot;#&quot; &quot;;@&quot; &quot;"/>
    <numFmt numFmtId="167" formatCode="00000"/>
    <numFmt numFmtId="168" formatCode="_-* #,##0.000000_-;\-* #,##0.000000_-;_-* &quot;-&quot;??_-;_-@_-"/>
    <numFmt numFmtId="169" formatCode="_-* #,##0.000_-;\-* #,##0.000_-;_-* &quot;-&quot;??_-;_-@_-"/>
    <numFmt numFmtId="170" formatCode="0.0000000%"/>
    <numFmt numFmtId="171" formatCode="_-* #,##0_-;\-* #,##0_-;_-* &quot;-&quot;??_-;_-@_-"/>
    <numFmt numFmtId="172" formatCode="_-* #,##0.0000_-;\-* #,##0.0000_-;_-* &quot;-&quot;??_-;_-@_-"/>
    <numFmt numFmtId="173" formatCode="0.000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MS Sans Serif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" fillId="0" borderId="0" applyNumberFormat="0" applyFont="0" applyBorder="0" applyProtection="0"/>
    <xf numFmtId="166" fontId="3" fillId="0" borderId="0" applyFont="0" applyBorder="0" applyProtection="0"/>
    <xf numFmtId="43" fontId="4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</cellStyleXfs>
  <cellXfs count="346">
    <xf numFmtId="0" fontId="0" fillId="0" borderId="0" xfId="0"/>
    <xf numFmtId="0" fontId="2" fillId="0" borderId="0" xfId="1"/>
    <xf numFmtId="1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applyNumberFormat="1"/>
    <xf numFmtId="1" fontId="0" fillId="3" borderId="0" xfId="0" applyNumberFormat="1" applyFill="1"/>
    <xf numFmtId="1" fontId="8" fillId="3" borderId="3" xfId="0" applyNumberFormat="1" applyFont="1" applyFill="1" applyBorder="1" applyAlignment="1">
      <alignment horizontal="center" vertical="center"/>
    </xf>
    <xf numFmtId="1" fontId="8" fillId="2" borderId="28" xfId="0" applyNumberFormat="1" applyFont="1" applyFill="1" applyBorder="1" applyAlignment="1">
      <alignment horizontal="center" vertical="center"/>
    </xf>
    <xf numFmtId="0" fontId="10" fillId="3" borderId="17" xfId="0" applyNumberFormat="1" applyFont="1" applyFill="1" applyBorder="1" applyAlignment="1">
      <alignment horizontal="center" vertical="center"/>
    </xf>
    <xf numFmtId="0" fontId="10" fillId="0" borderId="24" xfId="6" applyNumberFormat="1" applyFont="1" applyFill="1" applyBorder="1" applyAlignment="1">
      <alignment vertical="center"/>
    </xf>
    <xf numFmtId="0" fontId="10" fillId="0" borderId="21" xfId="6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horizontal="center" vertical="center"/>
    </xf>
    <xf numFmtId="0" fontId="10" fillId="0" borderId="23" xfId="6" applyNumberFormat="1" applyFont="1" applyFill="1" applyBorder="1" applyAlignment="1">
      <alignment vertical="center"/>
    </xf>
    <xf numFmtId="1" fontId="0" fillId="0" borderId="0" xfId="0" applyNumberFormat="1" applyFont="1"/>
    <xf numFmtId="0" fontId="0" fillId="0" borderId="0" xfId="0" applyFont="1"/>
    <xf numFmtId="0" fontId="0" fillId="0" borderId="0" xfId="0" applyNumberFormat="1" applyFont="1"/>
    <xf numFmtId="2" fontId="0" fillId="0" borderId="0" xfId="0" applyNumberFormat="1" applyFont="1" applyAlignment="1">
      <alignment horizontal="center"/>
    </xf>
    <xf numFmtId="44" fontId="10" fillId="0" borderId="17" xfId="5" applyNumberFormat="1" applyFont="1" applyFill="1" applyBorder="1" applyAlignment="1">
      <alignment horizontal="center" vertical="center" wrapText="1"/>
    </xf>
    <xf numFmtId="1" fontId="13" fillId="3" borderId="3" xfId="0" applyNumberFormat="1" applyFont="1" applyFill="1" applyBorder="1" applyAlignment="1">
      <alignment horizontal="center" vertical="center"/>
    </xf>
    <xf numFmtId="165" fontId="13" fillId="0" borderId="9" xfId="0" applyNumberFormat="1" applyFont="1" applyFill="1" applyBorder="1" applyAlignment="1">
      <alignment horizontal="center" vertical="center" wrapText="1"/>
    </xf>
    <xf numFmtId="165" fontId="13" fillId="3" borderId="9" xfId="0" applyNumberFormat="1" applyFont="1" applyFill="1" applyBorder="1" applyAlignment="1">
      <alignment horizontal="center" vertical="center"/>
    </xf>
    <xf numFmtId="44" fontId="9" fillId="3" borderId="9" xfId="0" applyNumberFormat="1" applyFont="1" applyFill="1" applyBorder="1" applyAlignment="1">
      <alignment horizontal="center" vertical="center"/>
    </xf>
    <xf numFmtId="44" fontId="12" fillId="2" borderId="26" xfId="0" applyNumberFormat="1" applyFont="1" applyFill="1" applyBorder="1" applyAlignment="1">
      <alignment vertical="center"/>
    </xf>
    <xf numFmtId="165" fontId="13" fillId="0" borderId="14" xfId="0" applyNumberFormat="1" applyFont="1" applyFill="1" applyBorder="1" applyAlignment="1">
      <alignment horizontal="center" vertical="center" wrapText="1"/>
    </xf>
    <xf numFmtId="10" fontId="0" fillId="0" borderId="14" xfId="9" applyNumberFormat="1" applyFont="1" applyBorder="1"/>
    <xf numFmtId="10" fontId="5" fillId="0" borderId="14" xfId="9" applyNumberFormat="1" applyFont="1" applyBorder="1"/>
    <xf numFmtId="10" fontId="12" fillId="2" borderId="27" xfId="9" applyNumberFormat="1" applyFont="1" applyFill="1" applyBorder="1" applyAlignment="1">
      <alignment vertical="center"/>
    </xf>
    <xf numFmtId="0" fontId="13" fillId="3" borderId="13" xfId="0" applyFont="1" applyFill="1" applyBorder="1" applyAlignment="1">
      <alignment vertical="center" wrapText="1"/>
    </xf>
    <xf numFmtId="43" fontId="16" fillId="0" borderId="13" xfId="7" applyFont="1" applyFill="1" applyBorder="1" applyAlignment="1">
      <alignment horizontal="center" vertical="center" wrapText="1"/>
    </xf>
    <xf numFmtId="0" fontId="16" fillId="0" borderId="13" xfId="7" applyNumberFormat="1" applyFont="1" applyFill="1" applyBorder="1" applyAlignment="1">
      <alignment horizontal="center" vertical="center" wrapText="1"/>
    </xf>
    <xf numFmtId="168" fontId="16" fillId="0" borderId="13" xfId="7" applyNumberFormat="1" applyFont="1" applyFill="1" applyBorder="1" applyAlignment="1">
      <alignment horizontal="center" vertical="center" wrapText="1"/>
    </xf>
    <xf numFmtId="0" fontId="17" fillId="0" borderId="13" xfId="7" applyNumberFormat="1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49" fontId="8" fillId="2" borderId="25" xfId="0" applyNumberFormat="1" applyFont="1" applyFill="1" applyBorder="1" applyAlignment="1">
      <alignment horizontal="center" vertical="center"/>
    </xf>
    <xf numFmtId="49" fontId="8" fillId="2" borderId="26" xfId="0" applyNumberFormat="1" applyFont="1" applyFill="1" applyBorder="1" applyAlignment="1">
      <alignment horizontal="center" vertical="center"/>
    </xf>
    <xf numFmtId="49" fontId="12" fillId="2" borderId="26" xfId="0" applyNumberFormat="1" applyFont="1" applyFill="1" applyBorder="1" applyAlignment="1">
      <alignment horizontal="center" vertical="center"/>
    </xf>
    <xf numFmtId="0" fontId="9" fillId="0" borderId="41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44" fontId="20" fillId="0" borderId="21" xfId="6" applyNumberFormat="1" applyFont="1" applyFill="1" applyBorder="1" applyAlignment="1">
      <alignment horizontal="center" vertical="center"/>
    </xf>
    <xf numFmtId="9" fontId="9" fillId="0" borderId="5" xfId="2" applyNumberFormat="1" applyFont="1" applyBorder="1" applyAlignment="1">
      <alignment vertical="center"/>
    </xf>
    <xf numFmtId="10" fontId="9" fillId="0" borderId="6" xfId="1" applyNumberFormat="1" applyFont="1" applyBorder="1" applyAlignment="1">
      <alignment vertical="center"/>
    </xf>
    <xf numFmtId="44" fontId="9" fillId="0" borderId="40" xfId="2" applyNumberFormat="1" applyFont="1" applyBorder="1" applyAlignment="1">
      <alignment vertical="center"/>
    </xf>
    <xf numFmtId="44" fontId="9" fillId="0" borderId="7" xfId="2" applyNumberFormat="1" applyFont="1" applyBorder="1" applyAlignment="1">
      <alignment vertical="center"/>
    </xf>
    <xf numFmtId="10" fontId="9" fillId="0" borderId="0" xfId="1" applyNumberFormat="1" applyFont="1" applyBorder="1" applyAlignment="1">
      <alignment vertical="center"/>
    </xf>
    <xf numFmtId="44" fontId="9" fillId="0" borderId="46" xfId="2" applyNumberFormat="1" applyFont="1" applyBorder="1" applyAlignment="1">
      <alignment vertical="center"/>
    </xf>
    <xf numFmtId="44" fontId="9" fillId="4" borderId="7" xfId="2" applyNumberFormat="1" applyFont="1" applyFill="1" applyBorder="1" applyAlignment="1">
      <alignment vertical="center"/>
    </xf>
    <xf numFmtId="10" fontId="9" fillId="4" borderId="0" xfId="1" applyNumberFormat="1" applyFont="1" applyFill="1" applyBorder="1" applyAlignment="1">
      <alignment vertical="center"/>
    </xf>
    <xf numFmtId="44" fontId="9" fillId="4" borderId="46" xfId="2" applyNumberFormat="1" applyFont="1" applyFill="1" applyBorder="1" applyAlignment="1">
      <alignment vertical="center"/>
    </xf>
    <xf numFmtId="0" fontId="9" fillId="0" borderId="0" xfId="1" applyFont="1"/>
    <xf numFmtId="44" fontId="9" fillId="0" borderId="22" xfId="2" applyNumberFormat="1" applyFont="1" applyBorder="1" applyAlignment="1">
      <alignment vertical="center"/>
    </xf>
    <xf numFmtId="44" fontId="9" fillId="0" borderId="2" xfId="2" applyNumberFormat="1" applyFont="1" applyBorder="1" applyAlignment="1">
      <alignment vertical="center"/>
    </xf>
    <xf numFmtId="44" fontId="9" fillId="4" borderId="2" xfId="2" applyNumberFormat="1" applyFont="1" applyFill="1" applyBorder="1" applyAlignment="1">
      <alignment vertical="center"/>
    </xf>
    <xf numFmtId="0" fontId="17" fillId="3" borderId="13" xfId="0" applyFont="1" applyFill="1" applyBorder="1"/>
    <xf numFmtId="0" fontId="8" fillId="3" borderId="11" xfId="0" applyFont="1" applyFill="1" applyBorder="1" applyAlignment="1">
      <alignment horizontal="left" vertical="center" wrapText="1"/>
    </xf>
    <xf numFmtId="49" fontId="9" fillId="3" borderId="13" xfId="0" applyNumberFormat="1" applyFont="1" applyFill="1" applyBorder="1" applyAlignment="1">
      <alignment horizontal="left" vertical="top" wrapText="1"/>
    </xf>
    <xf numFmtId="2" fontId="9" fillId="3" borderId="13" xfId="13" applyNumberFormat="1" applyFont="1" applyFill="1" applyBorder="1" applyAlignment="1">
      <alignment vertical="center" wrapText="1"/>
    </xf>
    <xf numFmtId="2" fontId="9" fillId="3" borderId="13" xfId="13" applyNumberFormat="1" applyFont="1" applyFill="1" applyBorder="1" applyAlignment="1">
      <alignment horizontal="center" vertical="center" wrapText="1"/>
    </xf>
    <xf numFmtId="169" fontId="9" fillId="3" borderId="13" xfId="2" applyNumberFormat="1" applyFont="1" applyFill="1" applyBorder="1" applyAlignment="1">
      <alignment horizontal="center" vertical="center" wrapText="1"/>
    </xf>
    <xf numFmtId="169" fontId="9" fillId="3" borderId="13" xfId="2" applyNumberFormat="1" applyFont="1" applyFill="1" applyBorder="1" applyAlignment="1">
      <alignment horizontal="center" vertical="center"/>
    </xf>
    <xf numFmtId="1" fontId="9" fillId="3" borderId="13" xfId="3" applyNumberFormat="1" applyFont="1" applyFill="1" applyBorder="1" applyAlignment="1">
      <alignment horizontal="center" vertical="center" wrapText="1"/>
    </xf>
    <xf numFmtId="1" fontId="9" fillId="3" borderId="13" xfId="3" applyNumberFormat="1" applyFont="1" applyFill="1" applyBorder="1" applyAlignment="1">
      <alignment horizontal="left" vertical="center" wrapText="1"/>
    </xf>
    <xf numFmtId="0" fontId="9" fillId="3" borderId="13" xfId="3" applyFont="1" applyFill="1" applyBorder="1" applyAlignment="1">
      <alignment vertical="center"/>
    </xf>
    <xf numFmtId="2" fontId="9" fillId="3" borderId="13" xfId="3" applyNumberFormat="1" applyFont="1" applyFill="1" applyBorder="1" applyAlignment="1">
      <alignment horizontal="left" vertical="center" wrapText="1"/>
    </xf>
    <xf numFmtId="2" fontId="9" fillId="3" borderId="13" xfId="3" applyNumberFormat="1" applyFont="1" applyFill="1" applyBorder="1" applyAlignment="1">
      <alignment horizontal="center" vertical="center"/>
    </xf>
    <xf numFmtId="43" fontId="9" fillId="3" borderId="13" xfId="3" applyNumberFormat="1" applyFont="1" applyFill="1" applyBorder="1" applyAlignment="1">
      <alignment horizontal="center" vertical="center"/>
    </xf>
    <xf numFmtId="164" fontId="9" fillId="3" borderId="13" xfId="2" applyFont="1" applyFill="1" applyBorder="1" applyAlignment="1">
      <alignment vertical="center" wrapText="1"/>
    </xf>
    <xf numFmtId="43" fontId="9" fillId="3" borderId="13" xfId="2" applyNumberFormat="1" applyFont="1" applyFill="1" applyBorder="1" applyAlignment="1">
      <alignment horizontal="center" vertical="center"/>
    </xf>
    <xf numFmtId="49" fontId="8" fillId="2" borderId="13" xfId="0" applyNumberFormat="1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3" xfId="3" applyFont="1" applyFill="1" applyBorder="1" applyAlignment="1">
      <alignment horizontal="center" vertical="center" wrapText="1"/>
    </xf>
    <xf numFmtId="164" fontId="9" fillId="3" borderId="13" xfId="2" applyFont="1" applyFill="1" applyBorder="1" applyAlignment="1">
      <alignment horizontal="left" vertical="center"/>
    </xf>
    <xf numFmtId="164" fontId="9" fillId="3" borderId="13" xfId="2" applyFont="1" applyFill="1" applyBorder="1" applyAlignment="1">
      <alignment vertical="center"/>
    </xf>
    <xf numFmtId="0" fontId="9" fillId="3" borderId="13" xfId="3" applyFont="1" applyFill="1" applyBorder="1" applyAlignment="1">
      <alignment horizontal="center" vertical="center"/>
    </xf>
    <xf numFmtId="2" fontId="9" fillId="3" borderId="13" xfId="3" applyNumberFormat="1" applyFont="1" applyFill="1" applyBorder="1" applyAlignment="1">
      <alignment vertical="center"/>
    </xf>
    <xf numFmtId="49" fontId="9" fillId="3" borderId="13" xfId="3" applyNumberFormat="1" applyFont="1" applyFill="1" applyBorder="1" applyAlignment="1">
      <alignment horizontal="center" vertical="center" wrapText="1"/>
    </xf>
    <xf numFmtId="0" fontId="9" fillId="3" borderId="13" xfId="3" applyFont="1" applyFill="1" applyBorder="1" applyAlignment="1">
      <alignment vertical="center" wrapText="1"/>
    </xf>
    <xf numFmtId="2" fontId="9" fillId="3" borderId="13" xfId="3" applyNumberFormat="1" applyFont="1" applyFill="1" applyBorder="1" applyAlignment="1">
      <alignment horizontal="center" vertical="center" wrapText="1"/>
    </xf>
    <xf numFmtId="0" fontId="9" fillId="3" borderId="13" xfId="3" applyFont="1" applyFill="1" applyBorder="1" applyAlignment="1">
      <alignment horizontal="left" vertical="center" wrapText="1"/>
    </xf>
    <xf numFmtId="2" fontId="9" fillId="3" borderId="13" xfId="2" applyNumberFormat="1" applyFont="1" applyFill="1" applyBorder="1" applyAlignment="1">
      <alignment horizontal="center" vertical="center"/>
    </xf>
    <xf numFmtId="49" fontId="9" fillId="3" borderId="13" xfId="3" applyNumberFormat="1" applyFont="1" applyFill="1" applyBorder="1" applyAlignment="1">
      <alignment horizontal="left" vertical="center"/>
    </xf>
    <xf numFmtId="0" fontId="8" fillId="3" borderId="13" xfId="3" applyFont="1" applyFill="1" applyBorder="1" applyAlignment="1">
      <alignment horizontal="right" vertical="center"/>
    </xf>
    <xf numFmtId="9" fontId="9" fillId="3" borderId="13" xfId="3" applyNumberFormat="1" applyFont="1" applyFill="1" applyBorder="1" applyAlignment="1">
      <alignment horizontal="center" vertical="center"/>
    </xf>
    <xf numFmtId="43" fontId="9" fillId="3" borderId="13" xfId="3" applyNumberFormat="1" applyFont="1" applyFill="1" applyBorder="1" applyAlignment="1">
      <alignment vertical="center"/>
    </xf>
    <xf numFmtId="164" fontId="9" fillId="3" borderId="13" xfId="2" applyFont="1" applyFill="1" applyBorder="1" applyAlignment="1">
      <alignment horizontal="left" vertical="center" wrapText="1"/>
    </xf>
    <xf numFmtId="2" fontId="9" fillId="3" borderId="13" xfId="3" applyNumberFormat="1" applyFont="1" applyFill="1" applyBorder="1" applyAlignment="1">
      <alignment horizontal="left" vertical="center"/>
    </xf>
    <xf numFmtId="2" fontId="9" fillId="3" borderId="13" xfId="3" applyNumberFormat="1" applyFont="1" applyFill="1" applyBorder="1" applyAlignment="1">
      <alignment horizontal="right" vertical="center" wrapText="1"/>
    </xf>
    <xf numFmtId="2" fontId="8" fillId="2" borderId="13" xfId="0" applyNumberFormat="1" applyFont="1" applyFill="1" applyBorder="1" applyAlignment="1">
      <alignment horizontal="center" vertical="center"/>
    </xf>
    <xf numFmtId="49" fontId="8" fillId="2" borderId="19" xfId="0" applyNumberFormat="1" applyFont="1" applyFill="1" applyBorder="1" applyAlignment="1">
      <alignment horizontal="center" vertical="center"/>
    </xf>
    <xf numFmtId="169" fontId="9" fillId="3" borderId="14" xfId="2" applyNumberFormat="1" applyFont="1" applyFill="1" applyBorder="1" applyAlignment="1">
      <alignment horizontal="center" vertical="center"/>
    </xf>
    <xf numFmtId="1" fontId="8" fillId="3" borderId="18" xfId="0" applyNumberFormat="1" applyFont="1" applyFill="1" applyBorder="1" applyAlignment="1">
      <alignment vertical="center"/>
    </xf>
    <xf numFmtId="0" fontId="9" fillId="3" borderId="50" xfId="3" applyFont="1" applyFill="1" applyBorder="1" applyAlignment="1">
      <alignment vertical="center"/>
    </xf>
    <xf numFmtId="1" fontId="8" fillId="3" borderId="28" xfId="0" applyNumberFormat="1" applyFont="1" applyFill="1" applyBorder="1" applyAlignment="1">
      <alignment vertical="center"/>
    </xf>
    <xf numFmtId="49" fontId="8" fillId="2" borderId="14" xfId="0" applyNumberFormat="1" applyFont="1" applyFill="1" applyBorder="1" applyAlignment="1">
      <alignment horizontal="center" vertical="center"/>
    </xf>
    <xf numFmtId="0" fontId="9" fillId="3" borderId="14" xfId="3" applyFont="1" applyFill="1" applyBorder="1" applyAlignment="1" applyProtection="1">
      <alignment horizontal="center" vertical="center" wrapText="1"/>
      <protection locked="0"/>
    </xf>
    <xf numFmtId="0" fontId="9" fillId="3" borderId="14" xfId="3" applyFont="1" applyFill="1" applyBorder="1" applyAlignment="1">
      <alignment vertical="center"/>
    </xf>
    <xf numFmtId="49" fontId="8" fillId="2" borderId="3" xfId="0" applyNumberFormat="1" applyFont="1" applyFill="1" applyBorder="1" applyAlignment="1">
      <alignment horizontal="center" vertical="center"/>
    </xf>
    <xf numFmtId="1" fontId="17" fillId="3" borderId="18" xfId="0" applyNumberFormat="1" applyFont="1" applyFill="1" applyBorder="1" applyAlignment="1"/>
    <xf numFmtId="1" fontId="17" fillId="3" borderId="28" xfId="0" applyNumberFormat="1" applyFont="1" applyFill="1" applyBorder="1" applyAlignment="1"/>
    <xf numFmtId="1" fontId="17" fillId="3" borderId="48" xfId="0" applyNumberFormat="1" applyFont="1" applyFill="1" applyBorder="1" applyAlignment="1"/>
    <xf numFmtId="164" fontId="9" fillId="3" borderId="14" xfId="2" applyFont="1" applyFill="1" applyBorder="1" applyAlignment="1">
      <alignment horizontal="center" vertical="center"/>
    </xf>
    <xf numFmtId="1" fontId="8" fillId="3" borderId="0" xfId="0" applyNumberFormat="1" applyFont="1" applyFill="1" applyBorder="1" applyAlignment="1">
      <alignment vertical="center"/>
    </xf>
    <xf numFmtId="0" fontId="8" fillId="0" borderId="41" xfId="0" applyFont="1" applyBorder="1" applyAlignment="1">
      <alignment vertical="center" wrapText="1"/>
    </xf>
    <xf numFmtId="2" fontId="13" fillId="0" borderId="9" xfId="0" applyNumberFormat="1" applyFont="1" applyFill="1" applyBorder="1" applyAlignment="1">
      <alignment horizontal="center" vertical="center" wrapText="1"/>
    </xf>
    <xf numFmtId="2" fontId="9" fillId="3" borderId="13" xfId="7" quotePrefix="1" applyNumberFormat="1" applyFont="1" applyFill="1" applyBorder="1" applyAlignment="1">
      <alignment horizontal="center" vertical="center"/>
    </xf>
    <xf numFmtId="2" fontId="12" fillId="2" borderId="26" xfId="0" applyNumberFormat="1" applyFont="1" applyFill="1" applyBorder="1" applyAlignment="1">
      <alignment horizontal="center" vertical="center"/>
    </xf>
    <xf numFmtId="0" fontId="8" fillId="3" borderId="9" xfId="0" applyFont="1" applyFill="1" applyBorder="1" applyAlignment="1">
      <alignment vertical="center" wrapText="1"/>
    </xf>
    <xf numFmtId="43" fontId="17" fillId="0" borderId="13" xfId="7" applyFont="1" applyFill="1" applyBorder="1" applyAlignment="1">
      <alignment horizontal="center" vertical="center" wrapText="1"/>
    </xf>
    <xf numFmtId="43" fontId="17" fillId="0" borderId="13" xfId="7" applyNumberFormat="1" applyFont="1" applyFill="1" applyBorder="1" applyAlignment="1">
      <alignment horizontal="center" vertical="center" wrapText="1"/>
    </xf>
    <xf numFmtId="2" fontId="9" fillId="3" borderId="13" xfId="8" applyNumberFormat="1" applyFont="1" applyFill="1" applyBorder="1" applyAlignment="1">
      <alignment horizontal="right" vertical="center" wrapText="1"/>
    </xf>
    <xf numFmtId="44" fontId="2" fillId="0" borderId="0" xfId="1" applyNumberFormat="1"/>
    <xf numFmtId="2" fontId="9" fillId="3" borderId="13" xfId="3" applyNumberFormat="1" applyFont="1" applyFill="1" applyBorder="1" applyAlignment="1">
      <alignment horizontal="center" vertical="center" wrapText="1"/>
    </xf>
    <xf numFmtId="0" fontId="9" fillId="3" borderId="13" xfId="3" applyFont="1" applyFill="1" applyBorder="1" applyAlignment="1">
      <alignment horizontal="center" vertical="center" wrapText="1"/>
    </xf>
    <xf numFmtId="0" fontId="9" fillId="3" borderId="14" xfId="3" applyFont="1" applyFill="1" applyBorder="1" applyAlignment="1" applyProtection="1">
      <alignment horizontal="center" vertical="center" wrapText="1"/>
      <protection locked="0"/>
    </xf>
    <xf numFmtId="0" fontId="1" fillId="0" borderId="0" xfId="9" applyNumberFormat="1" applyFont="1"/>
    <xf numFmtId="0" fontId="2" fillId="0" borderId="0" xfId="9" applyNumberFormat="1" applyFont="1"/>
    <xf numFmtId="170" fontId="2" fillId="0" borderId="0" xfId="1" applyNumberFormat="1"/>
    <xf numFmtId="1" fontId="8" fillId="3" borderId="3" xfId="0" applyNumberFormat="1" applyFont="1" applyFill="1" applyBorder="1" applyAlignment="1">
      <alignment horizontal="center" vertical="center"/>
    </xf>
    <xf numFmtId="1" fontId="8" fillId="3" borderId="3" xfId="0" applyNumberFormat="1" applyFont="1" applyFill="1" applyBorder="1" applyAlignment="1">
      <alignment horizontal="center" vertical="center"/>
    </xf>
    <xf numFmtId="171" fontId="17" fillId="0" borderId="13" xfId="7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2" fontId="17" fillId="0" borderId="13" xfId="7" applyNumberFormat="1" applyFont="1" applyFill="1" applyBorder="1" applyAlignment="1">
      <alignment horizontal="center" vertical="center" wrapText="1"/>
    </xf>
    <xf numFmtId="168" fontId="17" fillId="0" borderId="13" xfId="7" applyNumberFormat="1" applyFont="1" applyFill="1" applyBorder="1" applyAlignment="1">
      <alignment horizontal="center" vertical="center" wrapText="1"/>
    </xf>
    <xf numFmtId="172" fontId="17" fillId="0" borderId="13" xfId="7" applyNumberFormat="1" applyFont="1" applyFill="1" applyBorder="1" applyAlignment="1">
      <alignment horizontal="center" vertical="center" wrapText="1"/>
    </xf>
    <xf numFmtId="44" fontId="17" fillId="0" borderId="13" xfId="7" applyNumberFormat="1" applyFont="1" applyFill="1" applyBorder="1" applyAlignment="1">
      <alignment horizontal="left" vertical="center" wrapText="1"/>
    </xf>
    <xf numFmtId="173" fontId="17" fillId="0" borderId="13" xfId="7" applyNumberFormat="1" applyFont="1" applyFill="1" applyBorder="1" applyAlignment="1">
      <alignment horizontal="center" vertical="center" wrapText="1"/>
    </xf>
    <xf numFmtId="0" fontId="16" fillId="3" borderId="0" xfId="0" applyNumberFormat="1" applyFont="1" applyFill="1" applyBorder="1" applyAlignment="1">
      <alignment wrapText="1"/>
    </xf>
    <xf numFmtId="0" fontId="17" fillId="0" borderId="0" xfId="0" applyNumberFormat="1" applyFont="1" applyFill="1" applyBorder="1" applyAlignment="1"/>
    <xf numFmtId="0" fontId="17" fillId="0" borderId="0" xfId="0" applyNumberFormat="1" applyFont="1" applyFill="1" applyBorder="1" applyAlignment="1">
      <alignment wrapText="1"/>
    </xf>
    <xf numFmtId="0" fontId="17" fillId="0" borderId="0" xfId="0" applyNumberFormat="1" applyFont="1" applyBorder="1" applyAlignment="1">
      <alignment wrapText="1"/>
    </xf>
    <xf numFmtId="44" fontId="0" fillId="0" borderId="0" xfId="0" applyNumberFormat="1"/>
    <xf numFmtId="49" fontId="10" fillId="3" borderId="17" xfId="0" applyNumberFormat="1" applyFont="1" applyFill="1" applyBorder="1" applyAlignment="1">
      <alignment horizontal="center" vertical="center"/>
    </xf>
    <xf numFmtId="1" fontId="8" fillId="0" borderId="3" xfId="0" applyNumberFormat="1" applyFont="1" applyFill="1" applyBorder="1" applyAlignment="1">
      <alignment horizontal="center" vertical="center"/>
    </xf>
    <xf numFmtId="0" fontId="0" fillId="0" borderId="7" xfId="0" applyBorder="1"/>
    <xf numFmtId="0" fontId="0" fillId="0" borderId="0" xfId="0" applyBorder="1"/>
    <xf numFmtId="0" fontId="0" fillId="0" borderId="46" xfId="0" applyBorder="1"/>
    <xf numFmtId="0" fontId="0" fillId="0" borderId="35" xfId="0" applyBorder="1"/>
    <xf numFmtId="0" fontId="0" fillId="0" borderId="8" xfId="0" applyBorder="1"/>
    <xf numFmtId="0" fontId="0" fillId="0" borderId="47" xfId="0" applyBorder="1"/>
    <xf numFmtId="0" fontId="16" fillId="0" borderId="3" xfId="10" applyNumberFormat="1" applyFont="1" applyFill="1" applyBorder="1" applyAlignment="1">
      <alignment horizontal="center" vertical="center" wrapText="1"/>
    </xf>
    <xf numFmtId="43" fontId="16" fillId="0" borderId="14" xfId="7" applyFont="1" applyFill="1" applyBorder="1" applyAlignment="1">
      <alignment horizontal="center" vertical="center" wrapText="1"/>
    </xf>
    <xf numFmtId="0" fontId="17" fillId="0" borderId="3" xfId="10" applyNumberFormat="1" applyFont="1" applyFill="1" applyBorder="1" applyAlignment="1">
      <alignment horizontal="left" vertical="center" wrapText="1"/>
    </xf>
    <xf numFmtId="44" fontId="17" fillId="0" borderId="14" xfId="7" applyNumberFormat="1" applyFont="1" applyFill="1" applyBorder="1" applyAlignment="1">
      <alignment horizontal="left" vertical="center" wrapText="1"/>
    </xf>
    <xf numFmtId="0" fontId="17" fillId="0" borderId="3" xfId="10" applyNumberFormat="1" applyFont="1" applyFill="1" applyBorder="1" applyAlignment="1">
      <alignment vertical="top" wrapText="1"/>
    </xf>
    <xf numFmtId="43" fontId="17" fillId="0" borderId="14" xfId="7" applyFont="1" applyFill="1" applyBorder="1" applyAlignment="1">
      <alignment horizontal="center" vertical="center" wrapText="1"/>
    </xf>
    <xf numFmtId="0" fontId="17" fillId="0" borderId="3" xfId="10" applyNumberFormat="1" applyFont="1" applyFill="1" applyBorder="1" applyAlignment="1">
      <alignment vertical="center" wrapText="1"/>
    </xf>
    <xf numFmtId="0" fontId="17" fillId="0" borderId="3" xfId="10" applyNumberFormat="1" applyFont="1" applyFill="1" applyBorder="1" applyAlignment="1">
      <alignment horizontal="right" vertical="center" wrapText="1"/>
    </xf>
    <xf numFmtId="0" fontId="16" fillId="6" borderId="3" xfId="10" applyNumberFormat="1" applyFont="1" applyFill="1" applyBorder="1" applyAlignment="1">
      <alignment horizontal="right" vertical="center" wrapText="1"/>
    </xf>
    <xf numFmtId="0" fontId="0" fillId="0" borderId="49" xfId="0" applyBorder="1"/>
    <xf numFmtId="0" fontId="0" fillId="0" borderId="2" xfId="0" applyBorder="1"/>
    <xf numFmtId="0" fontId="16" fillId="6" borderId="54" xfId="10" applyNumberFormat="1" applyFont="1" applyFill="1" applyBorder="1" applyAlignment="1">
      <alignment horizontal="right" vertical="center" wrapText="1"/>
    </xf>
    <xf numFmtId="0" fontId="13" fillId="3" borderId="2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3" fillId="3" borderId="12" xfId="0" applyFont="1" applyFill="1" applyBorder="1" applyAlignment="1">
      <alignment horizontal="left" vertical="center" wrapText="1"/>
    </xf>
    <xf numFmtId="0" fontId="8" fillId="0" borderId="0" xfId="1" applyFont="1" applyAlignment="1">
      <alignment horizontal="center" wrapText="1"/>
    </xf>
    <xf numFmtId="0" fontId="9" fillId="0" borderId="0" xfId="1" applyFont="1" applyAlignment="1">
      <alignment horizont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31" xfId="0" applyNumberFormat="1" applyFont="1" applyBorder="1" applyAlignment="1">
      <alignment horizontal="center" vertical="center" wrapText="1"/>
    </xf>
    <xf numFmtId="1" fontId="6" fillId="0" borderId="30" xfId="0" applyNumberFormat="1" applyFont="1" applyBorder="1" applyAlignment="1">
      <alignment horizontal="center" vertical="center" wrapText="1"/>
    </xf>
    <xf numFmtId="1" fontId="7" fillId="0" borderId="19" xfId="0" applyNumberFormat="1" applyFont="1" applyBorder="1" applyAlignment="1">
      <alignment horizontal="center" vertical="center" wrapText="1"/>
    </xf>
    <xf numFmtId="1" fontId="7" fillId="0" borderId="8" xfId="0" applyNumberFormat="1" applyFont="1" applyBorder="1" applyAlignment="1">
      <alignment horizontal="center" vertical="center" wrapText="1"/>
    </xf>
    <xf numFmtId="1" fontId="7" fillId="0" borderId="20" xfId="0" applyNumberFormat="1" applyFont="1" applyBorder="1" applyAlignment="1">
      <alignment horizontal="center" vertical="center" wrapText="1"/>
    </xf>
    <xf numFmtId="0" fontId="11" fillId="0" borderId="21" xfId="6" applyNumberFormat="1" applyFont="1" applyFill="1" applyBorder="1" applyAlignment="1">
      <alignment horizontal="center" vertical="center"/>
    </xf>
    <xf numFmtId="1" fontId="13" fillId="0" borderId="3" xfId="0" applyNumberFormat="1" applyFont="1" applyBorder="1" applyAlignment="1">
      <alignment horizontal="left" vertical="center"/>
    </xf>
    <xf numFmtId="1" fontId="13" fillId="0" borderId="13" xfId="0" applyNumberFormat="1" applyFont="1" applyBorder="1" applyAlignment="1">
      <alignment horizontal="left" vertical="center"/>
    </xf>
    <xf numFmtId="1" fontId="13" fillId="0" borderId="3" xfId="0" applyNumberFormat="1" applyFont="1" applyBorder="1" applyAlignment="1">
      <alignment horizontal="left" vertical="center" wrapText="1"/>
    </xf>
    <xf numFmtId="1" fontId="13" fillId="0" borderId="13" xfId="0" applyNumberFormat="1" applyFont="1" applyBorder="1" applyAlignment="1">
      <alignment horizontal="left" vertical="center" wrapText="1"/>
    </xf>
    <xf numFmtId="49" fontId="8" fillId="2" borderId="5" xfId="0" applyNumberFormat="1" applyFont="1" applyFill="1" applyBorder="1" applyAlignment="1">
      <alignment horizontal="left" vertical="center"/>
    </xf>
    <xf numFmtId="49" fontId="8" fillId="2" borderId="6" xfId="0" applyNumberFormat="1" applyFont="1" applyFill="1" applyBorder="1" applyAlignment="1">
      <alignment horizontal="left" vertical="center"/>
    </xf>
    <xf numFmtId="49" fontId="8" fillId="2" borderId="22" xfId="0" applyNumberFormat="1" applyFont="1" applyFill="1" applyBorder="1" applyAlignment="1">
      <alignment horizontal="left" vertical="center"/>
    </xf>
    <xf numFmtId="49" fontId="8" fillId="2" borderId="7" xfId="0" applyNumberFormat="1" applyFont="1" applyFill="1" applyBorder="1" applyAlignment="1">
      <alignment horizontal="left" vertical="center"/>
    </xf>
    <xf numFmtId="49" fontId="8" fillId="2" borderId="0" xfId="0" applyNumberFormat="1" applyFont="1" applyFill="1" applyBorder="1" applyAlignment="1">
      <alignment horizontal="left" vertical="center"/>
    </xf>
    <xf numFmtId="49" fontId="8" fillId="2" borderId="2" xfId="0" applyNumberFormat="1" applyFont="1" applyFill="1" applyBorder="1" applyAlignment="1">
      <alignment horizontal="left"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11" fillId="0" borderId="42" xfId="6" applyNumberFormat="1" applyFont="1" applyFill="1" applyBorder="1" applyAlignment="1">
      <alignment horizontal="center" vertical="center"/>
    </xf>
    <xf numFmtId="1" fontId="17" fillId="3" borderId="15" xfId="0" applyNumberFormat="1" applyFont="1" applyFill="1" applyBorder="1" applyAlignment="1">
      <alignment horizontal="center"/>
    </xf>
    <xf numFmtId="1" fontId="17" fillId="3" borderId="10" xfId="0" applyNumberFormat="1" applyFont="1" applyFill="1" applyBorder="1" applyAlignment="1">
      <alignment horizontal="center"/>
    </xf>
    <xf numFmtId="1" fontId="17" fillId="3" borderId="16" xfId="0" applyNumberFormat="1" applyFont="1" applyFill="1" applyBorder="1" applyAlignment="1">
      <alignment horizontal="center"/>
    </xf>
    <xf numFmtId="1" fontId="7" fillId="0" borderId="49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1" fontId="13" fillId="0" borderId="45" xfId="0" applyNumberFormat="1" applyFont="1" applyFill="1" applyBorder="1" applyAlignment="1">
      <alignment horizontal="left" vertical="center"/>
    </xf>
    <xf numFmtId="1" fontId="13" fillId="0" borderId="6" xfId="0" applyNumberFormat="1" applyFont="1" applyFill="1" applyBorder="1" applyAlignment="1">
      <alignment horizontal="left" vertical="center"/>
    </xf>
    <xf numFmtId="1" fontId="13" fillId="0" borderId="22" xfId="0" applyNumberFormat="1" applyFont="1" applyFill="1" applyBorder="1" applyAlignment="1">
      <alignment horizontal="left" vertical="center"/>
    </xf>
    <xf numFmtId="1" fontId="13" fillId="0" borderId="15" xfId="0" applyNumberFormat="1" applyFont="1" applyFill="1" applyBorder="1" applyAlignment="1">
      <alignment horizontal="left" vertical="center" wrapText="1"/>
    </xf>
    <xf numFmtId="1" fontId="13" fillId="0" borderId="10" xfId="0" applyNumberFormat="1" applyFont="1" applyFill="1" applyBorder="1" applyAlignment="1">
      <alignment horizontal="left" vertical="center" wrapText="1"/>
    </xf>
    <xf numFmtId="1" fontId="13" fillId="0" borderId="16" xfId="0" applyNumberFormat="1" applyFont="1" applyFill="1" applyBorder="1" applyAlignment="1">
      <alignment horizontal="left" vertical="center" wrapText="1"/>
    </xf>
    <xf numFmtId="1" fontId="8" fillId="3" borderId="3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49" fontId="8" fillId="2" borderId="9" xfId="0" applyNumberFormat="1" applyFont="1" applyFill="1" applyBorder="1" applyAlignment="1">
      <alignment horizontal="left" vertical="center"/>
    </xf>
    <xf numFmtId="49" fontId="8" fillId="2" borderId="10" xfId="0" applyNumberFormat="1" applyFont="1" applyFill="1" applyBorder="1" applyAlignment="1">
      <alignment horizontal="left" vertical="center"/>
    </xf>
    <xf numFmtId="49" fontId="8" fillId="2" borderId="16" xfId="0" applyNumberFormat="1" applyFont="1" applyFill="1" applyBorder="1" applyAlignment="1">
      <alignment horizontal="left" vertical="center"/>
    </xf>
    <xf numFmtId="1" fontId="8" fillId="3" borderId="19" xfId="0" applyNumberFormat="1" applyFont="1" applyFill="1" applyBorder="1" applyAlignment="1">
      <alignment horizontal="center" vertical="center"/>
    </xf>
    <xf numFmtId="1" fontId="8" fillId="3" borderId="8" xfId="0" applyNumberFormat="1" applyFont="1" applyFill="1" applyBorder="1" applyAlignment="1">
      <alignment horizontal="center" vertical="center"/>
    </xf>
    <xf numFmtId="1" fontId="8" fillId="3" borderId="20" xfId="0" applyNumberFormat="1" applyFont="1" applyFill="1" applyBorder="1" applyAlignment="1">
      <alignment horizontal="center" vertical="center"/>
    </xf>
    <xf numFmtId="1" fontId="8" fillId="3" borderId="15" xfId="0" applyNumberFormat="1" applyFont="1" applyFill="1" applyBorder="1" applyAlignment="1">
      <alignment horizontal="center" vertical="center"/>
    </xf>
    <xf numFmtId="1" fontId="8" fillId="3" borderId="10" xfId="0" applyNumberFormat="1" applyFont="1" applyFill="1" applyBorder="1" applyAlignment="1">
      <alignment horizontal="center" vertical="center"/>
    </xf>
    <xf numFmtId="1" fontId="8" fillId="3" borderId="16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9" fillId="0" borderId="0" xfId="8" applyFont="1" applyAlignment="1">
      <alignment horizontal="center" wrapText="1"/>
    </xf>
    <xf numFmtId="1" fontId="17" fillId="3" borderId="18" xfId="0" applyNumberFormat="1" applyFont="1" applyFill="1" applyBorder="1" applyAlignment="1">
      <alignment horizontal="center"/>
    </xf>
    <xf numFmtId="1" fontId="17" fillId="3" borderId="48" xfId="0" applyNumberFormat="1" applyFont="1" applyFill="1" applyBorder="1" applyAlignment="1">
      <alignment horizontal="center"/>
    </xf>
    <xf numFmtId="1" fontId="17" fillId="3" borderId="28" xfId="0" applyNumberFormat="1" applyFont="1" applyFill="1" applyBorder="1" applyAlignment="1">
      <alignment horizontal="center"/>
    </xf>
    <xf numFmtId="2" fontId="17" fillId="3" borderId="13" xfId="0" applyNumberFormat="1" applyFont="1" applyFill="1" applyBorder="1" applyAlignment="1">
      <alignment horizontal="center"/>
    </xf>
    <xf numFmtId="2" fontId="17" fillId="3" borderId="14" xfId="0" applyNumberFormat="1" applyFont="1" applyFill="1" applyBorder="1" applyAlignment="1">
      <alignment horizontal="center"/>
    </xf>
    <xf numFmtId="1" fontId="8" fillId="3" borderId="25" xfId="0" applyNumberFormat="1" applyFont="1" applyFill="1" applyBorder="1" applyAlignment="1">
      <alignment horizontal="center" vertical="center"/>
    </xf>
    <xf numFmtId="1" fontId="8" fillId="3" borderId="26" xfId="0" applyNumberFormat="1" applyFont="1" applyFill="1" applyBorder="1" applyAlignment="1">
      <alignment horizontal="center" vertical="center"/>
    </xf>
    <xf numFmtId="1" fontId="8" fillId="3" borderId="27" xfId="0" applyNumberFormat="1" applyFont="1" applyFill="1" applyBorder="1" applyAlignment="1">
      <alignment horizontal="center" vertical="center"/>
    </xf>
    <xf numFmtId="0" fontId="8" fillId="0" borderId="0" xfId="8" applyFont="1" applyAlignment="1">
      <alignment horizontal="center" wrapText="1"/>
    </xf>
    <xf numFmtId="2" fontId="17" fillId="3" borderId="9" xfId="0" applyNumberFormat="1" applyFont="1" applyFill="1" applyBorder="1" applyAlignment="1">
      <alignment horizontal="center"/>
    </xf>
    <xf numFmtId="2" fontId="17" fillId="3" borderId="10" xfId="0" applyNumberFormat="1" applyFont="1" applyFill="1" applyBorder="1" applyAlignment="1">
      <alignment horizontal="center"/>
    </xf>
    <xf numFmtId="2" fontId="17" fillId="3" borderId="16" xfId="0" applyNumberFormat="1" applyFont="1" applyFill="1" applyBorder="1" applyAlignment="1">
      <alignment horizontal="center"/>
    </xf>
    <xf numFmtId="0" fontId="8" fillId="2" borderId="9" xfId="1" applyFont="1" applyFill="1" applyBorder="1" applyAlignment="1">
      <alignment horizontal="center" wrapText="1"/>
    </xf>
    <xf numFmtId="0" fontId="8" fillId="2" borderId="10" xfId="1" applyFont="1" applyFill="1" applyBorder="1" applyAlignment="1">
      <alignment horizontal="center" wrapText="1"/>
    </xf>
    <xf numFmtId="0" fontId="8" fillId="2" borderId="16" xfId="1" applyFont="1" applyFill="1" applyBorder="1" applyAlignment="1">
      <alignment horizontal="center" wrapText="1"/>
    </xf>
    <xf numFmtId="0" fontId="14" fillId="0" borderId="15" xfId="1" quotePrefix="1" applyFont="1" applyBorder="1" applyAlignment="1">
      <alignment horizontal="left" wrapText="1"/>
    </xf>
    <xf numFmtId="0" fontId="14" fillId="0" borderId="10" xfId="1" quotePrefix="1" applyFont="1" applyBorder="1" applyAlignment="1">
      <alignment horizontal="left" wrapText="1"/>
    </xf>
    <xf numFmtId="0" fontId="14" fillId="0" borderId="16" xfId="1" quotePrefix="1" applyFont="1" applyBorder="1" applyAlignment="1">
      <alignment horizontal="left" wrapText="1"/>
    </xf>
    <xf numFmtId="1" fontId="13" fillId="0" borderId="45" xfId="0" applyNumberFormat="1" applyFont="1" applyFill="1" applyBorder="1" applyAlignment="1">
      <alignment horizontal="left" vertical="center" wrapText="1"/>
    </xf>
    <xf numFmtId="1" fontId="13" fillId="0" borderId="6" xfId="0" applyNumberFormat="1" applyFont="1" applyFill="1" applyBorder="1" applyAlignment="1">
      <alignment horizontal="left" vertical="center" wrapText="1"/>
    </xf>
    <xf numFmtId="1" fontId="13" fillId="0" borderId="22" xfId="0" applyNumberFormat="1" applyFont="1" applyFill="1" applyBorder="1" applyAlignment="1">
      <alignment horizontal="left" vertical="center" wrapText="1"/>
    </xf>
    <xf numFmtId="1" fontId="13" fillId="0" borderId="15" xfId="0" applyNumberFormat="1" applyFont="1" applyFill="1" applyBorder="1" applyAlignment="1">
      <alignment horizontal="left" vertical="center"/>
    </xf>
    <xf numFmtId="1" fontId="13" fillId="0" borderId="10" xfId="0" applyNumberFormat="1" applyFont="1" applyFill="1" applyBorder="1" applyAlignment="1">
      <alignment horizontal="left" vertical="center"/>
    </xf>
    <xf numFmtId="1" fontId="13" fillId="0" borderId="16" xfId="0" applyNumberFormat="1" applyFont="1" applyFill="1" applyBorder="1" applyAlignment="1">
      <alignment horizontal="left" vertical="center"/>
    </xf>
    <xf numFmtId="1" fontId="8" fillId="0" borderId="18" xfId="1" applyNumberFormat="1" applyFont="1" applyBorder="1" applyAlignment="1">
      <alignment horizontal="center" vertical="center"/>
    </xf>
    <xf numFmtId="0" fontId="8" fillId="0" borderId="48" xfId="1" applyFont="1" applyBorder="1" applyAlignment="1">
      <alignment horizontal="center" vertical="center"/>
    </xf>
    <xf numFmtId="0" fontId="8" fillId="0" borderId="28" xfId="1" applyFont="1" applyBorder="1" applyAlignment="1">
      <alignment horizontal="center" vertical="center"/>
    </xf>
    <xf numFmtId="0" fontId="8" fillId="2" borderId="48" xfId="1" applyFont="1" applyFill="1" applyBorder="1" applyAlignment="1">
      <alignment horizontal="center" vertical="center"/>
    </xf>
    <xf numFmtId="0" fontId="8" fillId="2" borderId="28" xfId="1" applyFont="1" applyFill="1" applyBorder="1" applyAlignment="1">
      <alignment horizontal="center" vertical="center"/>
    </xf>
    <xf numFmtId="0" fontId="8" fillId="2" borderId="44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 wrapText="1"/>
    </xf>
    <xf numFmtId="0" fontId="8" fillId="2" borderId="44" xfId="1" applyFont="1" applyFill="1" applyBorder="1" applyAlignment="1">
      <alignment horizontal="center" vertical="center"/>
    </xf>
    <xf numFmtId="0" fontId="8" fillId="2" borderId="12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/>
    </xf>
    <xf numFmtId="0" fontId="8" fillId="2" borderId="6" xfId="1" applyFont="1" applyFill="1" applyBorder="1" applyAlignment="1">
      <alignment horizontal="center"/>
    </xf>
    <xf numFmtId="0" fontId="8" fillId="2" borderId="40" xfId="1" applyFont="1" applyFill="1" applyBorder="1" applyAlignment="1">
      <alignment horizontal="center"/>
    </xf>
    <xf numFmtId="49" fontId="8" fillId="0" borderId="4" xfId="1" applyNumberFormat="1" applyFont="1" applyBorder="1" applyAlignment="1">
      <alignment horizontal="center" vertical="center" wrapText="1"/>
    </xf>
    <xf numFmtId="0" fontId="8" fillId="0" borderId="44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44" fontId="8" fillId="3" borderId="4" xfId="2" applyNumberFormat="1" applyFont="1" applyFill="1" applyBorder="1" applyAlignment="1">
      <alignment vertical="center"/>
    </xf>
    <xf numFmtId="44" fontId="8" fillId="3" borderId="44" xfId="2" applyNumberFormat="1" applyFont="1" applyFill="1" applyBorder="1" applyAlignment="1">
      <alignment vertical="center"/>
    </xf>
    <xf numFmtId="44" fontId="8" fillId="3" borderId="12" xfId="2" applyNumberFormat="1" applyFont="1" applyFill="1" applyBorder="1" applyAlignment="1">
      <alignment vertical="center"/>
    </xf>
    <xf numFmtId="10" fontId="8" fillId="0" borderId="4" xfId="1" applyNumberFormat="1" applyFont="1" applyBorder="1" applyAlignment="1">
      <alignment vertical="center"/>
    </xf>
    <xf numFmtId="10" fontId="8" fillId="0" borderId="44" xfId="1" applyNumberFormat="1" applyFont="1" applyBorder="1" applyAlignment="1">
      <alignment vertical="center"/>
    </xf>
    <xf numFmtId="10" fontId="8" fillId="0" borderId="12" xfId="1" applyNumberFormat="1" applyFont="1" applyBorder="1" applyAlignment="1">
      <alignment vertical="center"/>
    </xf>
    <xf numFmtId="44" fontId="9" fillId="0" borderId="35" xfId="2" applyNumberFormat="1" applyFont="1" applyBorder="1" applyAlignment="1">
      <alignment horizontal="center" vertical="center"/>
    </xf>
    <xf numFmtId="44" fontId="9" fillId="0" borderId="8" xfId="2" applyNumberFormat="1" applyFont="1" applyBorder="1" applyAlignment="1">
      <alignment horizontal="center" vertical="center"/>
    </xf>
    <xf numFmtId="44" fontId="9" fillId="0" borderId="47" xfId="2" applyNumberFormat="1" applyFont="1" applyBorder="1" applyAlignment="1">
      <alignment horizontal="center" vertical="center"/>
    </xf>
    <xf numFmtId="10" fontId="9" fillId="0" borderId="6" xfId="1" applyNumberFormat="1" applyFont="1" applyBorder="1" applyAlignment="1">
      <alignment horizontal="center" vertical="center"/>
    </xf>
    <xf numFmtId="10" fontId="9" fillId="0" borderId="40" xfId="1" applyNumberFormat="1" applyFont="1" applyBorder="1" applyAlignment="1">
      <alignment horizontal="center" vertical="center"/>
    </xf>
    <xf numFmtId="44" fontId="8" fillId="0" borderId="9" xfId="1" applyNumberFormat="1" applyFont="1" applyBorder="1" applyAlignment="1">
      <alignment horizontal="center"/>
    </xf>
    <xf numFmtId="44" fontId="8" fillId="0" borderId="10" xfId="1" applyNumberFormat="1" applyFont="1" applyBorder="1" applyAlignment="1">
      <alignment horizontal="center"/>
    </xf>
    <xf numFmtId="44" fontId="8" fillId="0" borderId="11" xfId="1" applyNumberFormat="1" applyFont="1" applyBorder="1" applyAlignment="1">
      <alignment horizontal="center"/>
    </xf>
    <xf numFmtId="10" fontId="8" fillId="0" borderId="43" xfId="9" applyNumberFormat="1" applyFont="1" applyBorder="1" applyAlignment="1">
      <alignment horizontal="center"/>
    </xf>
    <xf numFmtId="10" fontId="8" fillId="0" borderId="26" xfId="9" applyNumberFormat="1" applyFont="1" applyBorder="1" applyAlignment="1">
      <alignment horizontal="center"/>
    </xf>
    <xf numFmtId="10" fontId="8" fillId="0" borderId="34" xfId="9" applyNumberFormat="1" applyFont="1" applyBorder="1" applyAlignment="1">
      <alignment horizontal="center"/>
    </xf>
    <xf numFmtId="44" fontId="8" fillId="0" borderId="16" xfId="1" applyNumberFormat="1" applyFont="1" applyBorder="1" applyAlignment="1">
      <alignment horizontal="center"/>
    </xf>
    <xf numFmtId="10" fontId="8" fillId="0" borderId="27" xfId="9" applyNumberFormat="1" applyFont="1" applyBorder="1" applyAlignment="1">
      <alignment horizontal="center"/>
    </xf>
    <xf numFmtId="44" fontId="9" fillId="0" borderId="9" xfId="1" applyNumberFormat="1" applyFont="1" applyBorder="1" applyAlignment="1">
      <alignment horizontal="center"/>
    </xf>
    <xf numFmtId="44" fontId="9" fillId="0" borderId="10" xfId="1" applyNumberFormat="1" applyFont="1" applyBorder="1" applyAlignment="1">
      <alignment horizontal="center"/>
    </xf>
    <xf numFmtId="44" fontId="9" fillId="0" borderId="11" xfId="1" applyNumberFormat="1" applyFont="1" applyBorder="1" applyAlignment="1">
      <alignment horizontal="center"/>
    </xf>
    <xf numFmtId="10" fontId="9" fillId="0" borderId="9" xfId="9" applyNumberFormat="1" applyFont="1" applyBorder="1" applyAlignment="1">
      <alignment horizontal="center"/>
    </xf>
    <xf numFmtId="10" fontId="9" fillId="0" borderId="10" xfId="9" applyNumberFormat="1" applyFont="1" applyBorder="1" applyAlignment="1">
      <alignment horizontal="center"/>
    </xf>
    <xf numFmtId="10" fontId="9" fillId="0" borderId="11" xfId="9" applyNumberFormat="1" applyFont="1" applyBorder="1" applyAlignment="1">
      <alignment horizontal="center"/>
    </xf>
    <xf numFmtId="44" fontId="9" fillId="0" borderId="16" xfId="1" applyNumberFormat="1" applyFont="1" applyBorder="1" applyAlignment="1">
      <alignment horizontal="center"/>
    </xf>
    <xf numFmtId="10" fontId="9" fillId="0" borderId="16" xfId="9" applyNumberFormat="1" applyFont="1" applyBorder="1" applyAlignment="1">
      <alignment horizontal="center"/>
    </xf>
    <xf numFmtId="10" fontId="9" fillId="0" borderId="5" xfId="1" applyNumberFormat="1" applyFont="1" applyBorder="1" applyAlignment="1">
      <alignment horizontal="center" vertical="center"/>
    </xf>
    <xf numFmtId="0" fontId="13" fillId="0" borderId="45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3" fillId="0" borderId="40" xfId="1" applyFont="1" applyBorder="1" applyAlignment="1">
      <alignment horizontal="center" vertical="center"/>
    </xf>
    <xf numFmtId="0" fontId="13" fillId="0" borderId="32" xfId="1" applyFont="1" applyBorder="1" applyAlignment="1">
      <alignment horizontal="center" vertical="center"/>
    </xf>
    <xf numFmtId="0" fontId="13" fillId="0" borderId="29" xfId="1" applyFont="1" applyBorder="1" applyAlignment="1">
      <alignment horizontal="center" vertical="center"/>
    </xf>
    <xf numFmtId="0" fontId="13" fillId="0" borderId="33" xfId="1" applyFont="1" applyBorder="1" applyAlignment="1">
      <alignment horizontal="center" vertical="center"/>
    </xf>
    <xf numFmtId="0" fontId="13" fillId="0" borderId="19" xfId="1" applyFont="1" applyBorder="1" applyAlignment="1">
      <alignment horizontal="center" vertical="center"/>
    </xf>
    <xf numFmtId="0" fontId="13" fillId="0" borderId="47" xfId="1" applyFont="1" applyBorder="1" applyAlignment="1">
      <alignment horizontal="center" vertical="center"/>
    </xf>
    <xf numFmtId="44" fontId="13" fillId="0" borderId="9" xfId="1" applyNumberFormat="1" applyFont="1" applyBorder="1" applyAlignment="1">
      <alignment horizontal="center"/>
    </xf>
    <xf numFmtId="0" fontId="13" fillId="0" borderId="11" xfId="1" applyFont="1" applyBorder="1" applyAlignment="1">
      <alignment horizontal="center"/>
    </xf>
    <xf numFmtId="9" fontId="13" fillId="0" borderId="9" xfId="9" applyFont="1" applyBorder="1" applyAlignment="1">
      <alignment horizontal="center"/>
    </xf>
    <xf numFmtId="9" fontId="13" fillId="0" borderId="11" xfId="9" applyFont="1" applyBorder="1" applyAlignment="1">
      <alignment horizontal="center"/>
    </xf>
    <xf numFmtId="44" fontId="9" fillId="0" borderId="20" xfId="2" applyNumberFormat="1" applyFont="1" applyBorder="1" applyAlignment="1">
      <alignment horizontal="center" vertical="center"/>
    </xf>
    <xf numFmtId="10" fontId="9" fillId="0" borderId="5" xfId="2" applyNumberFormat="1" applyFont="1" applyBorder="1" applyAlignment="1">
      <alignment horizontal="center" vertical="center"/>
    </xf>
    <xf numFmtId="10" fontId="9" fillId="0" borderId="6" xfId="2" applyNumberFormat="1" applyFont="1" applyBorder="1" applyAlignment="1">
      <alignment horizontal="center" vertical="center"/>
    </xf>
    <xf numFmtId="10" fontId="9" fillId="0" borderId="22" xfId="2" applyNumberFormat="1" applyFont="1" applyBorder="1" applyAlignment="1">
      <alignment horizontal="center" vertical="center"/>
    </xf>
    <xf numFmtId="0" fontId="8" fillId="2" borderId="22" xfId="1" applyFont="1" applyFill="1" applyBorder="1" applyAlignment="1">
      <alignment horizontal="center"/>
    </xf>
    <xf numFmtId="0" fontId="8" fillId="0" borderId="7" xfId="8" applyFont="1" applyBorder="1" applyAlignment="1">
      <alignment horizontal="center"/>
    </xf>
    <xf numFmtId="0" fontId="8" fillId="0" borderId="0" xfId="8" applyFont="1" applyBorder="1" applyAlignment="1">
      <alignment horizontal="center"/>
    </xf>
    <xf numFmtId="0" fontId="8" fillId="0" borderId="46" xfId="8" applyFont="1" applyBorder="1" applyAlignment="1">
      <alignment horizontal="center"/>
    </xf>
    <xf numFmtId="0" fontId="9" fillId="0" borderId="7" xfId="8" applyFont="1" applyBorder="1" applyAlignment="1">
      <alignment horizontal="center" wrapText="1"/>
    </xf>
    <xf numFmtId="0" fontId="9" fillId="0" borderId="0" xfId="8" applyFont="1" applyBorder="1" applyAlignment="1">
      <alignment horizontal="center" wrapText="1"/>
    </xf>
    <xf numFmtId="0" fontId="9" fillId="0" borderId="46" xfId="8" applyFont="1" applyBorder="1" applyAlignment="1">
      <alignment horizontal="center" wrapText="1"/>
    </xf>
    <xf numFmtId="0" fontId="16" fillId="3" borderId="51" xfId="0" applyNumberFormat="1" applyFont="1" applyFill="1" applyBorder="1" applyAlignment="1">
      <alignment horizontal="center" wrapText="1"/>
    </xf>
    <xf numFmtId="0" fontId="16" fillId="3" borderId="52" xfId="0" applyNumberFormat="1" applyFont="1" applyFill="1" applyBorder="1" applyAlignment="1">
      <alignment horizontal="center" wrapText="1"/>
    </xf>
    <xf numFmtId="0" fontId="16" fillId="3" borderId="53" xfId="0" applyNumberFormat="1" applyFont="1" applyFill="1" applyBorder="1" applyAlignment="1">
      <alignment horizontal="center" wrapText="1"/>
    </xf>
    <xf numFmtId="0" fontId="17" fillId="0" borderId="3" xfId="0" applyNumberFormat="1" applyFont="1" applyFill="1" applyBorder="1" applyAlignment="1">
      <alignment horizontal="left"/>
    </xf>
    <xf numFmtId="0" fontId="17" fillId="0" borderId="13" xfId="0" applyNumberFormat="1" applyFont="1" applyFill="1" applyBorder="1" applyAlignment="1">
      <alignment horizontal="left"/>
    </xf>
    <xf numFmtId="0" fontId="17" fillId="0" borderId="14" xfId="0" applyNumberFormat="1" applyFont="1" applyFill="1" applyBorder="1" applyAlignment="1">
      <alignment horizontal="left"/>
    </xf>
    <xf numFmtId="0" fontId="17" fillId="0" borderId="3" xfId="0" applyNumberFormat="1" applyFont="1" applyFill="1" applyBorder="1" applyAlignment="1">
      <alignment horizontal="left" wrapText="1"/>
    </xf>
    <xf numFmtId="0" fontId="17" fillId="0" borderId="13" xfId="0" applyNumberFormat="1" applyFont="1" applyFill="1" applyBorder="1" applyAlignment="1">
      <alignment horizontal="left" wrapText="1"/>
    </xf>
    <xf numFmtId="0" fontId="17" fillId="0" borderId="14" xfId="0" applyNumberFormat="1" applyFont="1" applyFill="1" applyBorder="1" applyAlignment="1">
      <alignment horizontal="left" wrapText="1"/>
    </xf>
    <xf numFmtId="0" fontId="17" fillId="0" borderId="3" xfId="0" applyNumberFormat="1" applyFont="1" applyBorder="1" applyAlignment="1">
      <alignment horizontal="center" wrapText="1"/>
    </xf>
    <xf numFmtId="0" fontId="17" fillId="0" borderId="13" xfId="0" applyNumberFormat="1" applyFont="1" applyBorder="1" applyAlignment="1">
      <alignment horizontal="center" wrapText="1"/>
    </xf>
    <xf numFmtId="0" fontId="17" fillId="0" borderId="14" xfId="0" applyNumberFormat="1" applyFont="1" applyBorder="1" applyAlignment="1">
      <alignment horizontal="center" wrapText="1"/>
    </xf>
    <xf numFmtId="44" fontId="17" fillId="0" borderId="13" xfId="7" applyNumberFormat="1" applyFont="1" applyFill="1" applyBorder="1" applyAlignment="1">
      <alignment horizontal="center" vertical="center" wrapText="1"/>
    </xf>
    <xf numFmtId="44" fontId="17" fillId="0" borderId="14" xfId="7" applyNumberFormat="1" applyFont="1" applyFill="1" applyBorder="1" applyAlignment="1">
      <alignment horizontal="center" vertical="center" wrapText="1"/>
    </xf>
    <xf numFmtId="44" fontId="16" fillId="6" borderId="55" xfId="7" applyNumberFormat="1" applyFont="1" applyFill="1" applyBorder="1" applyAlignment="1">
      <alignment horizontal="center" vertical="center" wrapText="1"/>
    </xf>
    <xf numFmtId="44" fontId="16" fillId="6" borderId="56" xfId="7" applyNumberFormat="1" applyFont="1" applyFill="1" applyBorder="1" applyAlignment="1">
      <alignment horizontal="center" vertical="center" wrapText="1"/>
    </xf>
    <xf numFmtId="43" fontId="10" fillId="0" borderId="13" xfId="7" applyFont="1" applyBorder="1" applyAlignment="1">
      <alignment wrapText="1"/>
    </xf>
    <xf numFmtId="43" fontId="10" fillId="0" borderId="14" xfId="7" applyFont="1" applyBorder="1" applyAlignment="1">
      <alignment wrapText="1"/>
    </xf>
    <xf numFmtId="44" fontId="17" fillId="0" borderId="13" xfId="7" applyNumberFormat="1" applyFont="1" applyFill="1" applyBorder="1" applyAlignment="1">
      <alignment horizontal="left" vertical="center" wrapText="1"/>
    </xf>
    <xf numFmtId="44" fontId="17" fillId="0" borderId="14" xfId="7" applyNumberFormat="1" applyFont="1" applyFill="1" applyBorder="1" applyAlignment="1">
      <alignment horizontal="left" vertical="center" wrapText="1"/>
    </xf>
    <xf numFmtId="0" fontId="16" fillId="5" borderId="3" xfId="10" applyNumberFormat="1" applyFont="1" applyFill="1" applyBorder="1" applyAlignment="1">
      <alignment horizontal="center" vertical="center" wrapText="1"/>
    </xf>
    <xf numFmtId="0" fontId="16" fillId="5" borderId="13" xfId="10" applyNumberFormat="1" applyFont="1" applyFill="1" applyBorder="1" applyAlignment="1">
      <alignment horizontal="center" vertical="center" wrapText="1"/>
    </xf>
    <xf numFmtId="0" fontId="16" fillId="5" borderId="14" xfId="10" applyNumberFormat="1" applyFont="1" applyFill="1" applyBorder="1" applyAlignment="1">
      <alignment horizontal="center" vertical="center" wrapText="1"/>
    </xf>
    <xf numFmtId="0" fontId="16" fillId="0" borderId="9" xfId="7" applyNumberFormat="1" applyFont="1" applyFill="1" applyBorder="1" applyAlignment="1">
      <alignment horizontal="center" vertical="center" wrapText="1"/>
    </xf>
    <xf numFmtId="0" fontId="16" fillId="0" borderId="11" xfId="7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6" fillId="0" borderId="3" xfId="10" applyNumberFormat="1" applyFont="1" applyFill="1" applyBorder="1" applyAlignment="1">
      <alignment horizontal="right" vertical="center" wrapText="1"/>
    </xf>
    <xf numFmtId="0" fontId="16" fillId="0" borderId="13" xfId="10" applyNumberFormat="1" applyFont="1" applyFill="1" applyBorder="1" applyAlignment="1">
      <alignment horizontal="right" vertical="center" wrapText="1"/>
    </xf>
    <xf numFmtId="0" fontId="17" fillId="0" borderId="3" xfId="10" applyNumberFormat="1" applyFont="1" applyFill="1" applyBorder="1" applyAlignment="1">
      <alignment horizontal="center" vertical="center" wrapText="1"/>
    </xf>
    <xf numFmtId="0" fontId="17" fillId="0" borderId="13" xfId="10" applyNumberFormat="1" applyFont="1" applyFill="1" applyBorder="1" applyAlignment="1">
      <alignment horizontal="center" vertical="center" wrapText="1"/>
    </xf>
    <xf numFmtId="0" fontId="17" fillId="0" borderId="14" xfId="10" applyNumberFormat="1" applyFont="1" applyFill="1" applyBorder="1" applyAlignment="1">
      <alignment horizontal="center" vertical="center" wrapText="1"/>
    </xf>
    <xf numFmtId="0" fontId="16" fillId="0" borderId="3" xfId="10" applyNumberFormat="1" applyFont="1" applyFill="1" applyBorder="1" applyAlignment="1">
      <alignment horizontal="left" vertical="center" wrapText="1"/>
    </xf>
    <xf numFmtId="0" fontId="16" fillId="0" borderId="13" xfId="10" applyNumberFormat="1" applyFont="1" applyFill="1" applyBorder="1" applyAlignment="1">
      <alignment horizontal="left" vertical="center" wrapText="1"/>
    </xf>
    <xf numFmtId="0" fontId="16" fillId="0" borderId="14" xfId="10" applyNumberFormat="1" applyFont="1" applyFill="1" applyBorder="1" applyAlignment="1">
      <alignment horizontal="left" vertical="center" wrapText="1"/>
    </xf>
    <xf numFmtId="44" fontId="16" fillId="6" borderId="13" xfId="7" applyNumberFormat="1" applyFont="1" applyFill="1" applyBorder="1" applyAlignment="1">
      <alignment horizontal="center" vertical="center" wrapText="1"/>
    </xf>
    <xf numFmtId="44" fontId="16" fillId="6" borderId="14" xfId="7" applyNumberFormat="1" applyFont="1" applyFill="1" applyBorder="1" applyAlignment="1">
      <alignment horizontal="center" vertical="center" wrapText="1"/>
    </xf>
    <xf numFmtId="0" fontId="19" fillId="0" borderId="3" xfId="10" applyNumberFormat="1" applyFont="1" applyFill="1" applyBorder="1" applyAlignment="1">
      <alignment horizontal="center" vertical="center" wrapText="1"/>
    </xf>
    <xf numFmtId="0" fontId="19" fillId="0" borderId="13" xfId="10" applyNumberFormat="1" applyFont="1" applyFill="1" applyBorder="1" applyAlignment="1">
      <alignment horizontal="center" vertical="center" wrapText="1"/>
    </xf>
    <xf numFmtId="0" fontId="19" fillId="0" borderId="14" xfId="10" applyNumberFormat="1" applyFont="1" applyFill="1" applyBorder="1" applyAlignment="1">
      <alignment horizontal="center" vertical="center" wrapText="1"/>
    </xf>
    <xf numFmtId="167" fontId="16" fillId="0" borderId="15" xfId="10" applyNumberFormat="1" applyFont="1" applyFill="1" applyBorder="1" applyAlignment="1">
      <alignment horizontal="left" vertical="center" wrapText="1"/>
    </xf>
    <xf numFmtId="167" fontId="16" fillId="0" borderId="10" xfId="10" applyNumberFormat="1" applyFont="1" applyFill="1" applyBorder="1" applyAlignment="1">
      <alignment horizontal="left" vertical="center" wrapText="1"/>
    </xf>
    <xf numFmtId="167" fontId="16" fillId="0" borderId="16" xfId="10" applyNumberFormat="1" applyFont="1" applyFill="1" applyBorder="1" applyAlignment="1">
      <alignment horizontal="left" vertical="center" wrapText="1"/>
    </xf>
    <xf numFmtId="167" fontId="17" fillId="0" borderId="3" xfId="10" applyNumberFormat="1" applyFont="1" applyFill="1" applyBorder="1" applyAlignment="1">
      <alignment horizontal="left" vertical="center" wrapText="1"/>
    </xf>
    <xf numFmtId="167" fontId="9" fillId="0" borderId="13" xfId="10" applyNumberFormat="1" applyFont="1" applyFill="1" applyBorder="1" applyAlignment="1">
      <alignment wrapText="1"/>
    </xf>
    <xf numFmtId="167" fontId="9" fillId="0" borderId="14" xfId="10" applyNumberFormat="1" applyFont="1" applyFill="1" applyBorder="1" applyAlignment="1">
      <alignment wrapText="1"/>
    </xf>
  </cellXfs>
  <cellStyles count="14">
    <cellStyle name="Excel Built-in Comma" xfId="6"/>
    <cellStyle name="Excel Built-in Normal" xfId="5"/>
    <cellStyle name="Normal" xfId="0" builtinId="0"/>
    <cellStyle name="Normal 10" xfId="10"/>
    <cellStyle name="Normal 2" xfId="1"/>
    <cellStyle name="Normal 2 2" xfId="8"/>
    <cellStyle name="Normal 3" xfId="3"/>
    <cellStyle name="Normal_VVesg 1 005 04 REV. 2 - Alvorada - Grupo B Rede coletora" xfId="13"/>
    <cellStyle name="Porcentagem" xfId="9" builtinId="5"/>
    <cellStyle name="Porcentagem 2" xfId="11"/>
    <cellStyle name="Porcentagem 2 2" xfId="12"/>
    <cellStyle name="Vírgula" xfId="7" builtinId="3"/>
    <cellStyle name="Vírgula 2" xfId="2"/>
    <cellStyle name="Vírgula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57150</xdr:rowOff>
    </xdr:from>
    <xdr:to>
      <xdr:col>1</xdr:col>
      <xdr:colOff>257176</xdr:colOff>
      <xdr:row>1</xdr:row>
      <xdr:rowOff>222250</xdr:rowOff>
    </xdr:to>
    <xdr:pic>
      <xdr:nvPicPr>
        <xdr:cNvPr id="4" name="Pictur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7150"/>
          <a:ext cx="552451" cy="5080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63501</xdr:rowOff>
    </xdr:from>
    <xdr:to>
      <xdr:col>0</xdr:col>
      <xdr:colOff>666750</xdr:colOff>
      <xdr:row>1</xdr:row>
      <xdr:rowOff>222251</xdr:rowOff>
    </xdr:to>
    <xdr:pic>
      <xdr:nvPicPr>
        <xdr:cNvPr id="6" name="Pictur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299" y="63501"/>
          <a:ext cx="552451" cy="5080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1</xdr:col>
      <xdr:colOff>1</xdr:colOff>
      <xdr:row>1</xdr:row>
      <xdr:rowOff>231775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66675"/>
          <a:ext cx="552451" cy="508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showGridLines="0" tabSelected="1" zoomScaleNormal="100" workbookViewId="0">
      <selection activeCell="K16" sqref="K16"/>
    </sheetView>
  </sheetViews>
  <sheetFormatPr defaultRowHeight="15" x14ac:dyDescent="0.25"/>
  <cols>
    <col min="1" max="1" width="5.42578125" style="2" bestFit="1" customWidth="1"/>
    <col min="2" max="2" width="8.42578125" bestFit="1" customWidth="1"/>
    <col min="3" max="3" width="9.7109375" style="4" bestFit="1" customWidth="1"/>
    <col min="4" max="4" width="63.140625" bestFit="1" customWidth="1"/>
    <col min="5" max="5" width="4.85546875" bestFit="1" customWidth="1"/>
    <col min="6" max="6" width="9" style="3" bestFit="1" customWidth="1"/>
    <col min="7" max="7" width="12" style="3" bestFit="1" customWidth="1"/>
    <col min="8" max="8" width="15.85546875" bestFit="1" customWidth="1"/>
    <col min="9" max="9" width="9.42578125" bestFit="1" customWidth="1"/>
    <col min="10" max="11" width="13.28515625" bestFit="1" customWidth="1"/>
  </cols>
  <sheetData>
    <row r="1" spans="1:10" ht="27" customHeight="1" x14ac:dyDescent="0.25">
      <c r="A1" s="160" t="s">
        <v>4</v>
      </c>
      <c r="B1" s="161"/>
      <c r="C1" s="161"/>
      <c r="D1" s="161"/>
      <c r="E1" s="161"/>
      <c r="F1" s="161"/>
      <c r="G1" s="161"/>
      <c r="H1" s="161"/>
      <c r="I1" s="162"/>
    </row>
    <row r="2" spans="1:10" ht="21.75" customHeight="1" x14ac:dyDescent="0.25">
      <c r="A2" s="163" t="s">
        <v>13</v>
      </c>
      <c r="B2" s="164"/>
      <c r="C2" s="164"/>
      <c r="D2" s="164"/>
      <c r="E2" s="164"/>
      <c r="F2" s="164"/>
      <c r="G2" s="164"/>
      <c r="H2" s="164"/>
      <c r="I2" s="165"/>
    </row>
    <row r="3" spans="1:10" ht="15" customHeight="1" x14ac:dyDescent="0.25">
      <c r="A3" s="167" t="s">
        <v>90</v>
      </c>
      <c r="B3" s="168"/>
      <c r="C3" s="168"/>
      <c r="D3" s="168"/>
      <c r="E3" s="168"/>
      <c r="F3" s="168"/>
      <c r="G3" s="168"/>
      <c r="H3" s="27" t="s">
        <v>95</v>
      </c>
      <c r="I3" s="153" t="s">
        <v>86</v>
      </c>
    </row>
    <row r="4" spans="1:10" ht="15" customHeight="1" x14ac:dyDescent="0.25">
      <c r="A4" s="169" t="s">
        <v>81</v>
      </c>
      <c r="B4" s="170"/>
      <c r="C4" s="170"/>
      <c r="D4" s="170"/>
      <c r="E4" s="170"/>
      <c r="F4" s="170"/>
      <c r="G4" s="170"/>
      <c r="H4" s="156" t="s">
        <v>96</v>
      </c>
      <c r="I4" s="154"/>
    </row>
    <row r="5" spans="1:10" ht="15" customHeight="1" x14ac:dyDescent="0.25">
      <c r="A5" s="169" t="s">
        <v>93</v>
      </c>
      <c r="B5" s="170"/>
      <c r="C5" s="170"/>
      <c r="D5" s="170"/>
      <c r="E5" s="170"/>
      <c r="F5" s="170"/>
      <c r="G5" s="170"/>
      <c r="H5" s="157"/>
      <c r="I5" s="155"/>
    </row>
    <row r="6" spans="1:10" ht="30" x14ac:dyDescent="0.25">
      <c r="A6" s="18" t="s">
        <v>0</v>
      </c>
      <c r="B6" s="19" t="s">
        <v>18</v>
      </c>
      <c r="C6" s="19" t="s">
        <v>19</v>
      </c>
      <c r="D6" s="19" t="s">
        <v>17</v>
      </c>
      <c r="E6" s="19" t="s">
        <v>1</v>
      </c>
      <c r="F6" s="105" t="s">
        <v>2</v>
      </c>
      <c r="G6" s="19" t="s">
        <v>20</v>
      </c>
      <c r="H6" s="20" t="s">
        <v>21</v>
      </c>
      <c r="I6" s="23" t="s">
        <v>22</v>
      </c>
    </row>
    <row r="7" spans="1:10" x14ac:dyDescent="0.25">
      <c r="A7" s="7">
        <v>1</v>
      </c>
      <c r="B7" s="179"/>
      <c r="C7" s="180"/>
      <c r="D7" s="171" t="s">
        <v>45</v>
      </c>
      <c r="E7" s="172"/>
      <c r="F7" s="172"/>
      <c r="G7" s="172"/>
      <c r="H7" s="172"/>
      <c r="I7" s="173"/>
    </row>
    <row r="8" spans="1:10" x14ac:dyDescent="0.25">
      <c r="A8" s="134" t="s">
        <v>7</v>
      </c>
      <c r="B8" s="8" t="s">
        <v>87</v>
      </c>
      <c r="C8" s="8">
        <v>41500</v>
      </c>
      <c r="D8" s="36" t="s">
        <v>88</v>
      </c>
      <c r="E8" s="37" t="s">
        <v>99</v>
      </c>
      <c r="F8" s="106">
        <f>'M. CÁLCULO'!H10</f>
        <v>8</v>
      </c>
      <c r="G8" s="17"/>
      <c r="H8" s="21"/>
      <c r="I8" s="24" t="e">
        <f>H8/$H$22</f>
        <v>#DIV/0!</v>
      </c>
    </row>
    <row r="9" spans="1:10" ht="25.5" x14ac:dyDescent="0.25">
      <c r="A9" s="134" t="s">
        <v>16</v>
      </c>
      <c r="B9" s="8" t="s">
        <v>87</v>
      </c>
      <c r="C9" s="8">
        <v>41531</v>
      </c>
      <c r="D9" s="36" t="s">
        <v>94</v>
      </c>
      <c r="E9" s="37" t="s">
        <v>99</v>
      </c>
      <c r="F9" s="106">
        <f>'M. CÁLCULO'!H14</f>
        <v>12</v>
      </c>
      <c r="G9" s="17"/>
      <c r="H9" s="21"/>
      <c r="I9" s="24" t="e">
        <f>H9/$H$22</f>
        <v>#DIV/0!</v>
      </c>
    </row>
    <row r="10" spans="1:10" x14ac:dyDescent="0.25">
      <c r="A10" s="9"/>
      <c r="B10" s="10"/>
      <c r="C10" s="10"/>
      <c r="D10" s="10"/>
      <c r="E10" s="181" t="s">
        <v>36</v>
      </c>
      <c r="F10" s="166"/>
      <c r="G10" s="166"/>
      <c r="H10" s="41">
        <f>SUM(H8:H9)</f>
        <v>0</v>
      </c>
      <c r="I10" s="25" t="e">
        <f>H10/$H$22</f>
        <v>#DIV/0!</v>
      </c>
    </row>
    <row r="11" spans="1:10" x14ac:dyDescent="0.25">
      <c r="A11" s="11">
        <v>2</v>
      </c>
      <c r="B11" s="177"/>
      <c r="C11" s="178"/>
      <c r="D11" s="174" t="s">
        <v>89</v>
      </c>
      <c r="E11" s="175"/>
      <c r="F11" s="175"/>
      <c r="G11" s="175"/>
      <c r="H11" s="175"/>
      <c r="I11" s="176"/>
    </row>
    <row r="12" spans="1:10" ht="25.5" x14ac:dyDescent="0.25">
      <c r="A12" s="134" t="s">
        <v>8</v>
      </c>
      <c r="B12" s="8" t="s">
        <v>160</v>
      </c>
      <c r="C12" s="8">
        <v>94281</v>
      </c>
      <c r="D12" s="39" t="s">
        <v>68</v>
      </c>
      <c r="E12" s="37" t="s">
        <v>100</v>
      </c>
      <c r="F12" s="106">
        <f>'M. CÁLCULO'!H21</f>
        <v>990.56</v>
      </c>
      <c r="G12" s="17"/>
      <c r="H12" s="21"/>
      <c r="I12" s="24" t="e">
        <f>H12/$H$22</f>
        <v>#DIV/0!</v>
      </c>
    </row>
    <row r="13" spans="1:10" x14ac:dyDescent="0.25">
      <c r="A13" s="9"/>
      <c r="B13" s="10"/>
      <c r="C13" s="10"/>
      <c r="D13" s="12"/>
      <c r="E13" s="166" t="s">
        <v>36</v>
      </c>
      <c r="F13" s="166"/>
      <c r="G13" s="166"/>
      <c r="H13" s="41">
        <f>SUM(H12:H12)</f>
        <v>0</v>
      </c>
      <c r="I13" s="25" t="e">
        <f>H13/$H$22</f>
        <v>#DIV/0!</v>
      </c>
    </row>
    <row r="14" spans="1:10" x14ac:dyDescent="0.25">
      <c r="A14" s="11">
        <v>3</v>
      </c>
      <c r="B14" s="177"/>
      <c r="C14" s="178"/>
      <c r="D14" s="174" t="s">
        <v>47</v>
      </c>
      <c r="E14" s="175"/>
      <c r="F14" s="175"/>
      <c r="G14" s="175"/>
      <c r="H14" s="175"/>
      <c r="I14" s="176"/>
    </row>
    <row r="15" spans="1:10" ht="25.5" x14ac:dyDescent="0.25">
      <c r="A15" s="6" t="s">
        <v>9</v>
      </c>
      <c r="B15" s="8" t="s">
        <v>149</v>
      </c>
      <c r="C15" s="133" t="s">
        <v>151</v>
      </c>
      <c r="D15" s="40" t="s">
        <v>152</v>
      </c>
      <c r="E15" s="37" t="s">
        <v>100</v>
      </c>
      <c r="F15" s="106">
        <f>'M. CÁLCULO'!H28</f>
        <v>990.56</v>
      </c>
      <c r="G15" s="17"/>
      <c r="H15" s="21"/>
      <c r="I15" s="24" t="e">
        <f t="shared" ref="I15:I22" si="0">H15/$H$22</f>
        <v>#DIV/0!</v>
      </c>
      <c r="J15" s="132"/>
    </row>
    <row r="16" spans="1:10" x14ac:dyDescent="0.25">
      <c r="A16" s="119" t="s">
        <v>10</v>
      </c>
      <c r="B16" s="8" t="s">
        <v>87</v>
      </c>
      <c r="C16" s="8">
        <v>42547</v>
      </c>
      <c r="D16" s="40" t="s">
        <v>104</v>
      </c>
      <c r="E16" s="37" t="s">
        <v>105</v>
      </c>
      <c r="F16" s="106">
        <f>'M. CÁLCULO'!H32</f>
        <v>134.47650000000002</v>
      </c>
      <c r="G16" s="17"/>
      <c r="H16" s="21"/>
      <c r="I16" s="24" t="e">
        <f t="shared" si="0"/>
        <v>#DIV/0!</v>
      </c>
    </row>
    <row r="17" spans="1:9" ht="25.5" x14ac:dyDescent="0.25">
      <c r="A17" s="119" t="s">
        <v>14</v>
      </c>
      <c r="B17" s="8" t="s">
        <v>87</v>
      </c>
      <c r="C17" s="8">
        <v>41544</v>
      </c>
      <c r="D17" s="40" t="s">
        <v>106</v>
      </c>
      <c r="E17" s="37" t="s">
        <v>107</v>
      </c>
      <c r="F17" s="106">
        <f>'M. CÁLCULO'!H37</f>
        <v>6</v>
      </c>
      <c r="G17" s="17"/>
      <c r="H17" s="21"/>
      <c r="I17" s="24" t="e">
        <f t="shared" si="0"/>
        <v>#DIV/0!</v>
      </c>
    </row>
    <row r="18" spans="1:9" x14ac:dyDescent="0.25">
      <c r="A18" s="119" t="s">
        <v>101</v>
      </c>
      <c r="B18" s="8" t="s">
        <v>87</v>
      </c>
      <c r="C18" s="8">
        <v>40754</v>
      </c>
      <c r="D18" s="38" t="s">
        <v>97</v>
      </c>
      <c r="E18" s="37" t="s">
        <v>99</v>
      </c>
      <c r="F18" s="106">
        <f>'M. CÁLCULO'!H49</f>
        <v>2689.5299999999997</v>
      </c>
      <c r="G18" s="17"/>
      <c r="H18" s="21"/>
      <c r="I18" s="24" t="e">
        <f t="shared" si="0"/>
        <v>#DIV/0!</v>
      </c>
    </row>
    <row r="19" spans="1:9" x14ac:dyDescent="0.25">
      <c r="A19" s="119" t="s">
        <v>102</v>
      </c>
      <c r="B19" s="8" t="s">
        <v>87</v>
      </c>
      <c r="C19" s="8">
        <v>40082</v>
      </c>
      <c r="D19" s="38" t="s">
        <v>98</v>
      </c>
      <c r="E19" s="37" t="s">
        <v>99</v>
      </c>
      <c r="F19" s="106">
        <f>F18</f>
        <v>2689.5299999999997</v>
      </c>
      <c r="G19" s="17"/>
      <c r="H19" s="21"/>
      <c r="I19" s="24" t="e">
        <f t="shared" si="0"/>
        <v>#DIV/0!</v>
      </c>
    </row>
    <row r="20" spans="1:9" ht="38.25" x14ac:dyDescent="0.25">
      <c r="A20" s="119" t="s">
        <v>103</v>
      </c>
      <c r="B20" s="8" t="s">
        <v>149</v>
      </c>
      <c r="C20" s="133" t="s">
        <v>150</v>
      </c>
      <c r="D20" s="40" t="s">
        <v>148</v>
      </c>
      <c r="E20" s="37" t="s">
        <v>99</v>
      </c>
      <c r="F20" s="106">
        <f>'M. CÁLCULO'!H55</f>
        <v>2689.5299999999997</v>
      </c>
      <c r="G20" s="17"/>
      <c r="H20" s="21"/>
      <c r="I20" s="24" t="e">
        <f t="shared" si="0"/>
        <v>#DIV/0!</v>
      </c>
    </row>
    <row r="21" spans="1:9" x14ac:dyDescent="0.25">
      <c r="A21" s="9"/>
      <c r="B21" s="10"/>
      <c r="C21" s="10"/>
      <c r="D21" s="12"/>
      <c r="E21" s="166" t="s">
        <v>36</v>
      </c>
      <c r="F21" s="166"/>
      <c r="G21" s="166"/>
      <c r="H21" s="41">
        <f>SUM(H15:H20)</f>
        <v>0</v>
      </c>
      <c r="I21" s="25" t="e">
        <f t="shared" si="0"/>
        <v>#DIV/0!</v>
      </c>
    </row>
    <row r="22" spans="1:9" ht="16.5" thickBot="1" x14ac:dyDescent="0.3">
      <c r="A22" s="33"/>
      <c r="B22" s="34"/>
      <c r="C22" s="34"/>
      <c r="D22" s="34"/>
      <c r="E22" s="35" t="s">
        <v>12</v>
      </c>
      <c r="F22" s="107"/>
      <c r="G22" s="35"/>
      <c r="H22" s="22">
        <f>SUM(H21,H13,H10)</f>
        <v>0</v>
      </c>
      <c r="I22" s="26" t="e">
        <f t="shared" si="0"/>
        <v>#DIV/0!</v>
      </c>
    </row>
    <row r="23" spans="1:9" x14ac:dyDescent="0.25">
      <c r="A23" s="13"/>
      <c r="B23" s="14"/>
      <c r="C23" s="15"/>
      <c r="D23" s="14"/>
      <c r="E23" s="14"/>
      <c r="F23" s="16"/>
      <c r="G23" s="16"/>
      <c r="H23" s="14"/>
    </row>
    <row r="24" spans="1:9" x14ac:dyDescent="0.25">
      <c r="A24" s="32"/>
      <c r="B24" s="32"/>
      <c r="C24" s="32"/>
      <c r="D24" s="32"/>
      <c r="E24" s="32"/>
      <c r="F24" s="16"/>
      <c r="G24" s="32"/>
      <c r="H24" s="32"/>
      <c r="I24" s="32"/>
    </row>
    <row r="25" spans="1:9" x14ac:dyDescent="0.25">
      <c r="A25" s="158" t="s">
        <v>48</v>
      </c>
      <c r="B25" s="158"/>
      <c r="C25" s="158"/>
      <c r="D25" s="158"/>
      <c r="E25" s="158"/>
      <c r="F25" s="158"/>
      <c r="G25" s="158"/>
      <c r="H25" s="158"/>
      <c r="I25" s="158"/>
    </row>
    <row r="26" spans="1:9" x14ac:dyDescent="0.25">
      <c r="A26" s="159" t="s">
        <v>70</v>
      </c>
      <c r="B26" s="159"/>
      <c r="C26" s="159"/>
      <c r="D26" s="159"/>
      <c r="E26" s="159"/>
      <c r="F26" s="159"/>
      <c r="G26" s="159"/>
      <c r="H26" s="159"/>
      <c r="I26" s="159"/>
    </row>
  </sheetData>
  <mergeCells count="18">
    <mergeCell ref="B14:C14"/>
    <mergeCell ref="A5:G5"/>
    <mergeCell ref="I3:I5"/>
    <mergeCell ref="H4:H5"/>
    <mergeCell ref="A25:I25"/>
    <mergeCell ref="A26:I26"/>
    <mergeCell ref="A1:I1"/>
    <mergeCell ref="A2:I2"/>
    <mergeCell ref="E13:G13"/>
    <mergeCell ref="A3:G3"/>
    <mergeCell ref="A4:G4"/>
    <mergeCell ref="D7:I7"/>
    <mergeCell ref="D11:I11"/>
    <mergeCell ref="B11:C11"/>
    <mergeCell ref="B7:C7"/>
    <mergeCell ref="E10:G10"/>
    <mergeCell ref="E21:G21"/>
    <mergeCell ref="D14:I14"/>
  </mergeCells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showGridLines="0" zoomScaleNormal="100" workbookViewId="0">
      <selection activeCell="A52" sqref="A52"/>
    </sheetView>
  </sheetViews>
  <sheetFormatPr defaultRowHeight="15" x14ac:dyDescent="0.25"/>
  <cols>
    <col min="1" max="1" width="13" style="5" customWidth="1"/>
    <col min="2" max="2" width="56.42578125" customWidth="1"/>
    <col min="3" max="3" width="26.140625" bestFit="1" customWidth="1"/>
    <col min="4" max="4" width="42.42578125" bestFit="1" customWidth="1"/>
    <col min="5" max="5" width="9.5703125" customWidth="1"/>
    <col min="6" max="9" width="9.28515625" bestFit="1" customWidth="1"/>
  </cols>
  <sheetData>
    <row r="1" spans="1:9" ht="27" customHeight="1" x14ac:dyDescent="0.25">
      <c r="A1" s="160" t="s">
        <v>4</v>
      </c>
      <c r="B1" s="161"/>
      <c r="C1" s="161"/>
      <c r="D1" s="161"/>
      <c r="E1" s="161"/>
      <c r="F1" s="161"/>
      <c r="G1" s="161"/>
      <c r="H1" s="161"/>
      <c r="I1" s="162"/>
    </row>
    <row r="2" spans="1:9" ht="21.75" customHeight="1" x14ac:dyDescent="0.25">
      <c r="A2" s="185" t="s">
        <v>11</v>
      </c>
      <c r="B2" s="186"/>
      <c r="C2" s="186"/>
      <c r="D2" s="186"/>
      <c r="E2" s="186"/>
      <c r="F2" s="186"/>
      <c r="G2" s="186"/>
      <c r="H2" s="186"/>
      <c r="I2" s="187"/>
    </row>
    <row r="3" spans="1:9" ht="15" customHeight="1" x14ac:dyDescent="0.25">
      <c r="A3" s="188" t="s">
        <v>90</v>
      </c>
      <c r="B3" s="189"/>
      <c r="C3" s="189"/>
      <c r="D3" s="189"/>
      <c r="E3" s="189"/>
      <c r="F3" s="189"/>
      <c r="G3" s="189"/>
      <c r="H3" s="189"/>
      <c r="I3" s="190"/>
    </row>
    <row r="4" spans="1:9" ht="16.5" customHeight="1" x14ac:dyDescent="0.25">
      <c r="A4" s="191" t="s">
        <v>81</v>
      </c>
      <c r="B4" s="192"/>
      <c r="C4" s="192"/>
      <c r="D4" s="192"/>
      <c r="E4" s="192"/>
      <c r="F4" s="192"/>
      <c r="G4" s="192"/>
      <c r="H4" s="192"/>
      <c r="I4" s="193"/>
    </row>
    <row r="5" spans="1:9" x14ac:dyDescent="0.25">
      <c r="A5" s="194" t="s">
        <v>0</v>
      </c>
      <c r="B5" s="195" t="s">
        <v>50</v>
      </c>
      <c r="C5" s="195" t="s">
        <v>17</v>
      </c>
      <c r="D5" s="206" t="s">
        <v>51</v>
      </c>
      <c r="E5" s="206"/>
      <c r="F5" s="206"/>
      <c r="G5" s="206" t="s">
        <v>52</v>
      </c>
      <c r="H5" s="206"/>
      <c r="I5" s="208"/>
    </row>
    <row r="6" spans="1:9" x14ac:dyDescent="0.25">
      <c r="A6" s="194"/>
      <c r="B6" s="195"/>
      <c r="C6" s="196"/>
      <c r="D6" s="207"/>
      <c r="E6" s="207"/>
      <c r="F6" s="207"/>
      <c r="G6" s="207"/>
      <c r="H6" s="206"/>
      <c r="I6" s="208"/>
    </row>
    <row r="7" spans="1:9" x14ac:dyDescent="0.25">
      <c r="A7" s="90">
        <v>1</v>
      </c>
      <c r="B7" s="197" t="s">
        <v>45</v>
      </c>
      <c r="C7" s="198"/>
      <c r="D7" s="198"/>
      <c r="E7" s="198"/>
      <c r="F7" s="198"/>
      <c r="G7" s="198"/>
      <c r="H7" s="198"/>
      <c r="I7" s="199"/>
    </row>
    <row r="8" spans="1:9" x14ac:dyDescent="0.25">
      <c r="A8" s="6" t="s">
        <v>7</v>
      </c>
      <c r="B8" s="56" t="s">
        <v>49</v>
      </c>
      <c r="C8" s="57"/>
      <c r="D8" s="60" t="s">
        <v>53</v>
      </c>
      <c r="E8" s="61"/>
      <c r="F8" s="62" t="s">
        <v>54</v>
      </c>
      <c r="G8" s="63" t="s">
        <v>80</v>
      </c>
      <c r="H8" s="64"/>
      <c r="I8" s="91"/>
    </row>
    <row r="9" spans="1:9" x14ac:dyDescent="0.25">
      <c r="A9" s="92"/>
      <c r="B9" s="58"/>
      <c r="C9" s="59"/>
      <c r="D9" s="66">
        <v>4</v>
      </c>
      <c r="E9" s="67"/>
      <c r="F9" s="68">
        <v>2</v>
      </c>
      <c r="G9" s="62">
        <v>1</v>
      </c>
      <c r="H9" s="69">
        <f>D9*F9*G9</f>
        <v>8</v>
      </c>
      <c r="I9" s="93"/>
    </row>
    <row r="10" spans="1:9" x14ac:dyDescent="0.25">
      <c r="A10" s="94"/>
      <c r="B10" s="64"/>
      <c r="C10" s="65"/>
      <c r="D10" s="63"/>
      <c r="E10" s="63"/>
      <c r="F10" s="63"/>
      <c r="G10" s="70" t="s">
        <v>3</v>
      </c>
      <c r="H10" s="89">
        <f>SUM(H9)</f>
        <v>8</v>
      </c>
      <c r="I10" s="95" t="s">
        <v>15</v>
      </c>
    </row>
    <row r="11" spans="1:9" x14ac:dyDescent="0.25">
      <c r="A11" s="200"/>
      <c r="B11" s="201"/>
      <c r="C11" s="201"/>
      <c r="D11" s="201"/>
      <c r="E11" s="201"/>
      <c r="F11" s="201"/>
      <c r="G11" s="201"/>
      <c r="H11" s="201"/>
      <c r="I11" s="202"/>
    </row>
    <row r="12" spans="1:9" ht="25.5" x14ac:dyDescent="0.25">
      <c r="A12" s="6" t="s">
        <v>16</v>
      </c>
      <c r="B12" s="104" t="s">
        <v>44</v>
      </c>
      <c r="C12" s="71"/>
      <c r="D12" s="60"/>
      <c r="E12" s="75"/>
      <c r="F12" s="62"/>
      <c r="G12" s="75"/>
      <c r="H12" s="61"/>
      <c r="I12" s="96"/>
    </row>
    <row r="13" spans="1:9" x14ac:dyDescent="0.25">
      <c r="A13" s="92"/>
      <c r="B13" s="55"/>
      <c r="C13" s="71"/>
      <c r="D13" s="66" t="s">
        <v>82</v>
      </c>
      <c r="E13" s="64"/>
      <c r="F13" s="76"/>
      <c r="G13" s="64"/>
      <c r="H13" s="69">
        <v>12</v>
      </c>
      <c r="I13" s="97"/>
    </row>
    <row r="14" spans="1:9" x14ac:dyDescent="0.25">
      <c r="A14" s="94"/>
      <c r="B14" s="55"/>
      <c r="C14" s="71"/>
      <c r="D14" s="66"/>
      <c r="E14" s="75"/>
      <c r="F14" s="75"/>
      <c r="G14" s="70" t="s">
        <v>3</v>
      </c>
      <c r="H14" s="89">
        <f>SUM(H13)</f>
        <v>12</v>
      </c>
      <c r="I14" s="95" t="s">
        <v>1</v>
      </c>
    </row>
    <row r="15" spans="1:9" x14ac:dyDescent="0.25">
      <c r="A15" s="203"/>
      <c r="B15" s="204"/>
      <c r="C15" s="204"/>
      <c r="D15" s="204"/>
      <c r="E15" s="204"/>
      <c r="F15" s="204"/>
      <c r="G15" s="204"/>
      <c r="H15" s="204"/>
      <c r="I15" s="205"/>
    </row>
    <row r="16" spans="1:9" x14ac:dyDescent="0.25">
      <c r="A16" s="98" t="s">
        <v>61</v>
      </c>
      <c r="B16" s="197" t="s">
        <v>46</v>
      </c>
      <c r="C16" s="198"/>
      <c r="D16" s="198"/>
      <c r="E16" s="198"/>
      <c r="F16" s="198"/>
      <c r="G16" s="198"/>
      <c r="H16" s="198"/>
      <c r="I16" s="199"/>
    </row>
    <row r="17" spans="1:9" ht="38.25" x14ac:dyDescent="0.25">
      <c r="A17" s="6" t="s">
        <v>8</v>
      </c>
      <c r="B17" s="108" t="s">
        <v>68</v>
      </c>
      <c r="C17" s="80"/>
      <c r="D17" s="72" t="s">
        <v>57</v>
      </c>
      <c r="E17" s="77" t="s">
        <v>58</v>
      </c>
      <c r="F17" s="72" t="s">
        <v>56</v>
      </c>
      <c r="G17" s="72"/>
      <c r="H17" s="60" t="s">
        <v>59</v>
      </c>
      <c r="I17" s="96"/>
    </row>
    <row r="18" spans="1:9" x14ac:dyDescent="0.25">
      <c r="A18" s="99"/>
      <c r="B18" s="55" t="s">
        <v>83</v>
      </c>
      <c r="C18" s="78"/>
      <c r="D18" s="71">
        <v>167.38</v>
      </c>
      <c r="E18" s="72">
        <v>167.38</v>
      </c>
      <c r="F18" s="79">
        <f>SUM(D18:E18)</f>
        <v>334.76</v>
      </c>
      <c r="G18" s="72"/>
      <c r="H18" s="61"/>
      <c r="I18" s="96"/>
    </row>
    <row r="19" spans="1:9" x14ac:dyDescent="0.25">
      <c r="A19" s="101"/>
      <c r="B19" s="55" t="s">
        <v>84</v>
      </c>
      <c r="C19" s="78"/>
      <c r="D19" s="71">
        <v>200</v>
      </c>
      <c r="E19" s="114">
        <v>200</v>
      </c>
      <c r="F19" s="113">
        <f t="shared" ref="F19:F20" si="0">SUM(D19:E19)</f>
        <v>400</v>
      </c>
      <c r="G19" s="114"/>
      <c r="H19" s="61"/>
      <c r="I19" s="115"/>
    </row>
    <row r="20" spans="1:9" x14ac:dyDescent="0.25">
      <c r="A20" s="101"/>
      <c r="B20" s="55" t="s">
        <v>85</v>
      </c>
      <c r="C20" s="68"/>
      <c r="D20" s="81">
        <v>127.9</v>
      </c>
      <c r="E20" s="81">
        <v>127.9</v>
      </c>
      <c r="F20" s="113">
        <f t="shared" si="0"/>
        <v>255.8</v>
      </c>
      <c r="G20" s="72"/>
      <c r="H20" s="61"/>
      <c r="I20" s="96"/>
    </row>
    <row r="21" spans="1:9" x14ac:dyDescent="0.25">
      <c r="A21" s="100"/>
      <c r="B21" s="55"/>
      <c r="C21" s="82"/>
      <c r="D21" s="82"/>
      <c r="E21" s="64"/>
      <c r="F21" s="63"/>
      <c r="G21" s="83" t="s">
        <v>3</v>
      </c>
      <c r="H21" s="70">
        <f>SUM(F18:F20)</f>
        <v>990.56</v>
      </c>
      <c r="I21" s="95" t="s">
        <v>23</v>
      </c>
    </row>
    <row r="22" spans="1:9" x14ac:dyDescent="0.25">
      <c r="A22" s="182"/>
      <c r="B22" s="183"/>
      <c r="C22" s="183"/>
      <c r="D22" s="183"/>
      <c r="E22" s="183"/>
      <c r="F22" s="183"/>
      <c r="G22" s="183"/>
      <c r="H22" s="183"/>
      <c r="I22" s="184"/>
    </row>
    <row r="23" spans="1:9" x14ac:dyDescent="0.25">
      <c r="A23" s="98" t="s">
        <v>67</v>
      </c>
      <c r="B23" s="197" t="s">
        <v>47</v>
      </c>
      <c r="C23" s="198"/>
      <c r="D23" s="198"/>
      <c r="E23" s="198"/>
      <c r="F23" s="198"/>
      <c r="G23" s="198"/>
      <c r="H23" s="198"/>
      <c r="I23" s="199"/>
    </row>
    <row r="24" spans="1:9" ht="38.25" x14ac:dyDescent="0.25">
      <c r="A24" s="6" t="s">
        <v>9</v>
      </c>
      <c r="B24" s="56" t="s">
        <v>152</v>
      </c>
      <c r="C24" s="59" t="s">
        <v>62</v>
      </c>
      <c r="D24" s="72" t="s">
        <v>63</v>
      </c>
      <c r="E24" s="72" t="s">
        <v>64</v>
      </c>
      <c r="F24" s="72" t="s">
        <v>65</v>
      </c>
      <c r="G24" s="59"/>
      <c r="H24" s="60" t="s">
        <v>59</v>
      </c>
      <c r="I24" s="96"/>
    </row>
    <row r="25" spans="1:9" x14ac:dyDescent="0.25">
      <c r="A25" s="210"/>
      <c r="B25" s="55" t="s">
        <v>83</v>
      </c>
      <c r="C25" s="78"/>
      <c r="D25" s="71">
        <v>167.38</v>
      </c>
      <c r="E25" s="114">
        <v>167.38</v>
      </c>
      <c r="F25" s="113">
        <f>(D25+E25)</f>
        <v>334.76</v>
      </c>
      <c r="G25" s="72"/>
      <c r="H25" s="61"/>
      <c r="I25" s="96"/>
    </row>
    <row r="26" spans="1:9" x14ac:dyDescent="0.25">
      <c r="A26" s="211"/>
      <c r="B26" s="55" t="s">
        <v>84</v>
      </c>
      <c r="C26" s="78"/>
      <c r="D26" s="71">
        <v>200</v>
      </c>
      <c r="E26" s="114">
        <v>200</v>
      </c>
      <c r="F26" s="113">
        <f>(D26+E26)</f>
        <v>400</v>
      </c>
      <c r="G26" s="114"/>
      <c r="H26" s="61"/>
      <c r="I26" s="115"/>
    </row>
    <row r="27" spans="1:9" x14ac:dyDescent="0.25">
      <c r="A27" s="211"/>
      <c r="B27" s="55" t="s">
        <v>85</v>
      </c>
      <c r="C27" s="68"/>
      <c r="D27" s="81">
        <v>127.9</v>
      </c>
      <c r="E27" s="81">
        <v>127.9</v>
      </c>
      <c r="F27" s="113">
        <f>D27+E27</f>
        <v>255.8</v>
      </c>
      <c r="G27" s="72"/>
      <c r="H27" s="61"/>
      <c r="I27" s="96"/>
    </row>
    <row r="28" spans="1:9" x14ac:dyDescent="0.25">
      <c r="A28" s="212"/>
      <c r="B28" s="55"/>
      <c r="C28" s="82"/>
      <c r="D28" s="87"/>
      <c r="E28" s="76"/>
      <c r="F28" s="63"/>
      <c r="G28" s="70" t="s">
        <v>3</v>
      </c>
      <c r="H28" s="89">
        <f>ROUND(SUM(F25:F27),2)</f>
        <v>990.56</v>
      </c>
      <c r="I28" s="95" t="s">
        <v>23</v>
      </c>
    </row>
    <row r="29" spans="1:9" x14ac:dyDescent="0.25">
      <c r="A29" s="100"/>
      <c r="B29" s="213"/>
      <c r="C29" s="213"/>
      <c r="D29" s="213"/>
      <c r="E29" s="213"/>
      <c r="F29" s="213"/>
      <c r="G29" s="213"/>
      <c r="H29" s="213"/>
      <c r="I29" s="214"/>
    </row>
    <row r="30" spans="1:9" x14ac:dyDescent="0.25">
      <c r="A30" s="120" t="s">
        <v>10</v>
      </c>
      <c r="B30" s="56" t="s">
        <v>104</v>
      </c>
      <c r="C30" s="57"/>
      <c r="D30" s="61" t="s">
        <v>55</v>
      </c>
      <c r="E30" s="61"/>
      <c r="F30" s="62" t="s">
        <v>153</v>
      </c>
      <c r="G30" s="63" t="s">
        <v>80</v>
      </c>
      <c r="H30" s="64"/>
      <c r="I30" s="91"/>
    </row>
    <row r="31" spans="1:9" x14ac:dyDescent="0.25">
      <c r="A31" s="92"/>
      <c r="B31" s="58"/>
      <c r="C31" s="59"/>
      <c r="D31" s="66">
        <v>2689.53</v>
      </c>
      <c r="E31" s="67"/>
      <c r="F31" s="68">
        <v>0.05</v>
      </c>
      <c r="G31" s="62">
        <v>1</v>
      </c>
      <c r="H31" s="69">
        <f>D31*F31*G31</f>
        <v>134.47650000000002</v>
      </c>
      <c r="I31" s="93"/>
    </row>
    <row r="32" spans="1:9" x14ac:dyDescent="0.25">
      <c r="A32" s="94"/>
      <c r="B32" s="64"/>
      <c r="C32" s="65"/>
      <c r="D32" s="63"/>
      <c r="E32" s="63"/>
      <c r="F32" s="63"/>
      <c r="G32" s="70" t="s">
        <v>3</v>
      </c>
      <c r="H32" s="89">
        <f>SUM(H31)</f>
        <v>134.47650000000002</v>
      </c>
      <c r="I32" s="95" t="s">
        <v>159</v>
      </c>
    </row>
    <row r="33" spans="1:9" x14ac:dyDescent="0.25">
      <c r="A33" s="100"/>
      <c r="B33" s="213"/>
      <c r="C33" s="213"/>
      <c r="D33" s="213"/>
      <c r="E33" s="213"/>
      <c r="F33" s="213"/>
      <c r="G33" s="213"/>
      <c r="H33" s="213"/>
      <c r="I33" s="214"/>
    </row>
    <row r="34" spans="1:9" ht="25.5" x14ac:dyDescent="0.25">
      <c r="A34" s="120" t="s">
        <v>14</v>
      </c>
      <c r="B34" s="56" t="s">
        <v>106</v>
      </c>
      <c r="C34" s="59"/>
      <c r="D34" s="114" t="s">
        <v>154</v>
      </c>
      <c r="E34" s="114" t="s">
        <v>155</v>
      </c>
      <c r="F34" s="114" t="s">
        <v>65</v>
      </c>
      <c r="G34" s="59"/>
      <c r="H34" s="60"/>
      <c r="I34" s="115"/>
    </row>
    <row r="35" spans="1:9" x14ac:dyDescent="0.25">
      <c r="A35" s="210"/>
      <c r="B35" s="55" t="s">
        <v>156</v>
      </c>
      <c r="C35" s="78"/>
      <c r="D35" s="71">
        <v>1.5</v>
      </c>
      <c r="E35" s="114">
        <v>2</v>
      </c>
      <c r="F35" s="113">
        <f>D35*E35</f>
        <v>3</v>
      </c>
      <c r="G35" s="114"/>
      <c r="H35" s="61"/>
      <c r="I35" s="115"/>
    </row>
    <row r="36" spans="1:9" x14ac:dyDescent="0.25">
      <c r="A36" s="211"/>
      <c r="B36" s="55" t="s">
        <v>157</v>
      </c>
      <c r="C36" s="78"/>
      <c r="D36" s="71">
        <v>1.5</v>
      </c>
      <c r="E36" s="114">
        <v>2</v>
      </c>
      <c r="F36" s="113">
        <f>D36*E36</f>
        <v>3</v>
      </c>
      <c r="G36" s="114"/>
      <c r="H36" s="61"/>
      <c r="I36" s="115"/>
    </row>
    <row r="37" spans="1:9" x14ac:dyDescent="0.25">
      <c r="A37" s="212"/>
      <c r="B37" s="55"/>
      <c r="C37" s="82"/>
      <c r="D37" s="87"/>
      <c r="E37" s="76"/>
      <c r="F37" s="63"/>
      <c r="G37" s="70" t="s">
        <v>3</v>
      </c>
      <c r="H37" s="89">
        <f>ROUND(SUM(F35:F36),2)</f>
        <v>6</v>
      </c>
      <c r="I37" s="95" t="s">
        <v>158</v>
      </c>
    </row>
    <row r="38" spans="1:9" x14ac:dyDescent="0.25">
      <c r="A38" s="100"/>
      <c r="B38" s="219"/>
      <c r="C38" s="220"/>
      <c r="D38" s="220"/>
      <c r="E38" s="220"/>
      <c r="F38" s="220"/>
      <c r="G38" s="220"/>
      <c r="H38" s="220"/>
      <c r="I38" s="221"/>
    </row>
    <row r="39" spans="1:9" x14ac:dyDescent="0.25">
      <c r="A39" s="120" t="s">
        <v>101</v>
      </c>
      <c r="B39" s="56" t="s">
        <v>97</v>
      </c>
      <c r="C39" s="114" t="s">
        <v>60</v>
      </c>
      <c r="D39" s="61" t="s">
        <v>55</v>
      </c>
      <c r="E39" s="59"/>
      <c r="F39" s="59"/>
      <c r="G39" s="59"/>
      <c r="H39" s="59" t="s">
        <v>66</v>
      </c>
      <c r="I39" s="115"/>
    </row>
    <row r="40" spans="1:9" x14ac:dyDescent="0.25">
      <c r="A40" s="99"/>
      <c r="B40" s="55" t="s">
        <v>83</v>
      </c>
      <c r="C40" s="80"/>
      <c r="D40" s="88">
        <v>918.77</v>
      </c>
      <c r="E40" s="113"/>
      <c r="F40" s="88"/>
      <c r="G40" s="84"/>
      <c r="H40" s="69"/>
      <c r="I40" s="102"/>
    </row>
    <row r="41" spans="1:9" x14ac:dyDescent="0.25">
      <c r="A41" s="101"/>
      <c r="B41" s="55" t="s">
        <v>84</v>
      </c>
      <c r="C41" s="80"/>
      <c r="D41" s="88">
        <v>1079.57</v>
      </c>
      <c r="E41" s="113"/>
      <c r="F41" s="88"/>
      <c r="G41" s="84"/>
      <c r="H41" s="69"/>
      <c r="I41" s="102"/>
    </row>
    <row r="42" spans="1:9" x14ac:dyDescent="0.25">
      <c r="A42" s="101"/>
      <c r="B42" s="55" t="s">
        <v>85</v>
      </c>
      <c r="C42" s="86"/>
      <c r="D42" s="88">
        <v>691.19</v>
      </c>
      <c r="E42" s="113"/>
      <c r="F42" s="88"/>
      <c r="G42" s="84"/>
      <c r="H42" s="69"/>
      <c r="I42" s="102"/>
    </row>
    <row r="43" spans="1:9" x14ac:dyDescent="0.25">
      <c r="A43" s="100"/>
      <c r="B43" s="55"/>
      <c r="C43" s="73"/>
      <c r="D43" s="74"/>
      <c r="E43" s="74"/>
      <c r="F43" s="85"/>
      <c r="G43" s="70" t="s">
        <v>3</v>
      </c>
      <c r="H43" s="89">
        <f>SUM(D40:D42)</f>
        <v>2689.5299999999997</v>
      </c>
      <c r="I43" s="95" t="s">
        <v>15</v>
      </c>
    </row>
    <row r="44" spans="1:9" x14ac:dyDescent="0.25">
      <c r="A44" s="182"/>
      <c r="B44" s="183"/>
      <c r="C44" s="183"/>
      <c r="D44" s="183"/>
      <c r="E44" s="183"/>
      <c r="F44" s="183"/>
      <c r="G44" s="183"/>
      <c r="H44" s="183"/>
      <c r="I44" s="184"/>
    </row>
    <row r="45" spans="1:9" x14ac:dyDescent="0.25">
      <c r="A45" s="6" t="s">
        <v>102</v>
      </c>
      <c r="B45" s="56" t="s">
        <v>98</v>
      </c>
      <c r="C45" s="72" t="s">
        <v>60</v>
      </c>
      <c r="D45" s="61" t="s">
        <v>55</v>
      </c>
      <c r="E45" s="59"/>
      <c r="F45" s="59"/>
      <c r="G45" s="59"/>
      <c r="H45" s="59" t="s">
        <v>66</v>
      </c>
      <c r="I45" s="96"/>
    </row>
    <row r="46" spans="1:9" x14ac:dyDescent="0.25">
      <c r="A46" s="99"/>
      <c r="B46" s="55" t="s">
        <v>83</v>
      </c>
      <c r="C46" s="80"/>
      <c r="D46" s="88">
        <v>918.77</v>
      </c>
      <c r="E46" s="79"/>
      <c r="F46" s="88"/>
      <c r="G46" s="84"/>
      <c r="H46" s="69"/>
      <c r="I46" s="102"/>
    </row>
    <row r="47" spans="1:9" x14ac:dyDescent="0.25">
      <c r="A47" s="101"/>
      <c r="B47" s="55" t="s">
        <v>84</v>
      </c>
      <c r="C47" s="80"/>
      <c r="D47" s="88">
        <v>1079.57</v>
      </c>
      <c r="E47" s="113"/>
      <c r="F47" s="88"/>
      <c r="G47" s="84"/>
      <c r="H47" s="69"/>
      <c r="I47" s="102"/>
    </row>
    <row r="48" spans="1:9" x14ac:dyDescent="0.25">
      <c r="A48" s="101"/>
      <c r="B48" s="55" t="s">
        <v>85</v>
      </c>
      <c r="C48" s="86"/>
      <c r="D48" s="88">
        <v>691.19</v>
      </c>
      <c r="E48" s="79"/>
      <c r="F48" s="88"/>
      <c r="G48" s="84"/>
      <c r="H48" s="69"/>
      <c r="I48" s="102"/>
    </row>
    <row r="49" spans="1:9" x14ac:dyDescent="0.25">
      <c r="A49" s="100"/>
      <c r="B49" s="55"/>
      <c r="C49" s="73"/>
      <c r="D49" s="74"/>
      <c r="E49" s="74"/>
      <c r="F49" s="85"/>
      <c r="G49" s="70" t="s">
        <v>3</v>
      </c>
      <c r="H49" s="89">
        <f>SUM(D46:D48)</f>
        <v>2689.5299999999997</v>
      </c>
      <c r="I49" s="95" t="s">
        <v>15</v>
      </c>
    </row>
    <row r="50" spans="1:9" x14ac:dyDescent="0.25">
      <c r="A50" s="182"/>
      <c r="B50" s="183"/>
      <c r="C50" s="183"/>
      <c r="D50" s="183"/>
      <c r="E50" s="183"/>
      <c r="F50" s="183"/>
      <c r="G50" s="183"/>
      <c r="H50" s="183"/>
      <c r="I50" s="184"/>
    </row>
    <row r="51" spans="1:9" ht="38.25" x14ac:dyDescent="0.25">
      <c r="A51" s="6" t="s">
        <v>103</v>
      </c>
      <c r="B51" s="56" t="s">
        <v>148</v>
      </c>
      <c r="C51" s="72" t="s">
        <v>60</v>
      </c>
      <c r="D51" s="61" t="s">
        <v>55</v>
      </c>
      <c r="E51" s="59"/>
      <c r="F51" s="59"/>
      <c r="G51" s="59"/>
      <c r="H51" s="59" t="s">
        <v>66</v>
      </c>
      <c r="I51" s="96"/>
    </row>
    <row r="52" spans="1:9" x14ac:dyDescent="0.25">
      <c r="A52" s="99"/>
      <c r="B52" s="55" t="s">
        <v>83</v>
      </c>
      <c r="C52" s="80"/>
      <c r="D52" s="88">
        <v>918.77</v>
      </c>
      <c r="E52" s="79"/>
      <c r="F52" s="88"/>
      <c r="G52" s="84"/>
      <c r="H52" s="69"/>
      <c r="I52" s="102"/>
    </row>
    <row r="53" spans="1:9" x14ac:dyDescent="0.25">
      <c r="A53" s="101"/>
      <c r="B53" s="55" t="s">
        <v>84</v>
      </c>
      <c r="C53" s="80"/>
      <c r="D53" s="88">
        <v>1079.57</v>
      </c>
      <c r="E53" s="113"/>
      <c r="F53" s="88"/>
      <c r="G53" s="84"/>
      <c r="H53" s="69"/>
      <c r="I53" s="102"/>
    </row>
    <row r="54" spans="1:9" x14ac:dyDescent="0.25">
      <c r="A54" s="101"/>
      <c r="B54" s="55" t="s">
        <v>85</v>
      </c>
      <c r="C54" s="86"/>
      <c r="D54" s="88">
        <v>691.19</v>
      </c>
      <c r="E54" s="79"/>
      <c r="F54" s="88"/>
      <c r="G54" s="84"/>
      <c r="H54" s="69"/>
      <c r="I54" s="102"/>
    </row>
    <row r="55" spans="1:9" x14ac:dyDescent="0.25">
      <c r="A55" s="100"/>
      <c r="B55" s="55"/>
      <c r="C55" s="73"/>
      <c r="D55" s="74"/>
      <c r="E55" s="74"/>
      <c r="F55" s="85"/>
      <c r="G55" s="70" t="s">
        <v>3</v>
      </c>
      <c r="H55" s="89">
        <f>D52+D53+D54</f>
        <v>2689.5299999999997</v>
      </c>
      <c r="I55" s="95" t="s">
        <v>15</v>
      </c>
    </row>
    <row r="56" spans="1:9" ht="15.75" thickBot="1" x14ac:dyDescent="0.3">
      <c r="A56" s="215"/>
      <c r="B56" s="216"/>
      <c r="C56" s="216"/>
      <c r="D56" s="216"/>
      <c r="E56" s="216"/>
      <c r="F56" s="216"/>
      <c r="G56" s="216"/>
      <c r="H56" s="216"/>
      <c r="I56" s="217"/>
    </row>
    <row r="57" spans="1:9" x14ac:dyDescent="0.25">
      <c r="A57" s="103"/>
      <c r="B57" s="103"/>
      <c r="C57" s="103"/>
      <c r="D57" s="103"/>
      <c r="E57" s="103"/>
      <c r="F57" s="103"/>
      <c r="G57" s="103"/>
      <c r="H57" s="103"/>
      <c r="I57" s="103"/>
    </row>
    <row r="58" spans="1:9" x14ac:dyDescent="0.25">
      <c r="A58" s="103"/>
      <c r="B58" s="103"/>
      <c r="C58" s="103"/>
      <c r="D58" s="103"/>
      <c r="E58" s="103"/>
      <c r="F58" s="103"/>
      <c r="G58" s="103"/>
      <c r="H58" s="103"/>
      <c r="I58" s="103"/>
    </row>
    <row r="59" spans="1:9" ht="15" customHeight="1" x14ac:dyDescent="0.25">
      <c r="A59" s="218" t="s">
        <v>48</v>
      </c>
      <c r="B59" s="218"/>
      <c r="C59" s="218"/>
      <c r="D59" s="218"/>
      <c r="E59" s="218"/>
      <c r="F59" s="218"/>
      <c r="G59" s="218"/>
      <c r="H59" s="218"/>
      <c r="I59" s="218"/>
    </row>
    <row r="60" spans="1:9" ht="15" customHeight="1" x14ac:dyDescent="0.25">
      <c r="A60" s="209" t="s">
        <v>70</v>
      </c>
      <c r="B60" s="209"/>
      <c r="C60" s="209"/>
      <c r="D60" s="209"/>
      <c r="E60" s="209"/>
      <c r="F60" s="209"/>
      <c r="G60" s="209"/>
      <c r="H60" s="209"/>
      <c r="I60" s="209"/>
    </row>
  </sheetData>
  <mergeCells count="25">
    <mergeCell ref="A60:I60"/>
    <mergeCell ref="B23:I23"/>
    <mergeCell ref="A25:A28"/>
    <mergeCell ref="B29:I29"/>
    <mergeCell ref="A50:I50"/>
    <mergeCell ref="A56:I56"/>
    <mergeCell ref="A59:I59"/>
    <mergeCell ref="B33:I33"/>
    <mergeCell ref="A35:A37"/>
    <mergeCell ref="B38:I38"/>
    <mergeCell ref="A44:I44"/>
    <mergeCell ref="A22:I22"/>
    <mergeCell ref="A1:I1"/>
    <mergeCell ref="A2:I2"/>
    <mergeCell ref="A3:I3"/>
    <mergeCell ref="A4:I4"/>
    <mergeCell ref="A5:A6"/>
    <mergeCell ref="B5:B6"/>
    <mergeCell ref="C5:C6"/>
    <mergeCell ref="B16:I16"/>
    <mergeCell ref="B7:I7"/>
    <mergeCell ref="A11:I11"/>
    <mergeCell ref="A15:I15"/>
    <mergeCell ref="D5:F6"/>
    <mergeCell ref="G5:I6"/>
  </mergeCells>
  <pageMargins left="0.25" right="0.25" top="0.75" bottom="0.75" header="0.3" footer="0.3"/>
  <pageSetup paperSize="9" scale="53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showGridLines="0" zoomScaleNormal="100" workbookViewId="0">
      <selection activeCell="R16" sqref="R16"/>
    </sheetView>
  </sheetViews>
  <sheetFormatPr defaultRowHeight="12.75" x14ac:dyDescent="0.2"/>
  <cols>
    <col min="1" max="1" width="9.42578125" style="1" bestFit="1" customWidth="1"/>
    <col min="2" max="2" width="22" style="1" customWidth="1"/>
    <col min="3" max="3" width="13.5703125" style="1" bestFit="1" customWidth="1"/>
    <col min="4" max="4" width="6.7109375" style="1" bestFit="1" customWidth="1"/>
    <col min="5" max="5" width="5.28515625" style="1" bestFit="1" customWidth="1"/>
    <col min="6" max="6" width="4.28515625" style="1" customWidth="1"/>
    <col min="7" max="7" width="5.28515625" style="1" customWidth="1"/>
    <col min="8" max="8" width="4.28515625" style="1" customWidth="1"/>
    <col min="9" max="10" width="5.28515625" style="1" customWidth="1"/>
    <col min="11" max="11" width="4.28515625" style="1" bestFit="1" customWidth="1"/>
    <col min="12" max="13" width="5.28515625" style="1" customWidth="1"/>
    <col min="14" max="14" width="4.28515625" style="1" bestFit="1" customWidth="1"/>
    <col min="15" max="16" width="5.28515625" style="1" bestFit="1" customWidth="1"/>
    <col min="17" max="18" width="9.140625" style="1"/>
    <col min="19" max="19" width="14.5703125" style="1" bestFit="1" customWidth="1"/>
    <col min="20" max="22" width="12.28515625" style="1" bestFit="1" customWidth="1"/>
    <col min="23" max="247" width="9.140625" style="1"/>
    <col min="248" max="248" width="9.42578125" style="1" bestFit="1" customWidth="1"/>
    <col min="249" max="249" width="25.85546875" style="1" customWidth="1"/>
    <col min="250" max="250" width="13.7109375" style="1" bestFit="1" customWidth="1"/>
    <col min="251" max="251" width="9.140625" style="1" customWidth="1"/>
    <col min="252" max="252" width="10" style="1" bestFit="1" customWidth="1"/>
    <col min="253" max="253" width="8.28515625" style="1" customWidth="1"/>
    <col min="254" max="254" width="10" style="1" bestFit="1" customWidth="1"/>
    <col min="255" max="255" width="7.5703125" style="1" customWidth="1"/>
    <col min="256" max="256" width="11" style="1" bestFit="1" customWidth="1"/>
    <col min="257" max="257" width="8.28515625" style="1" customWidth="1"/>
    <col min="258" max="258" width="11" style="1" bestFit="1" customWidth="1"/>
    <col min="259" max="259" width="8" style="1" customWidth="1"/>
    <col min="260" max="260" width="11.140625" style="1" customWidth="1"/>
    <col min="261" max="261" width="8.5703125" style="1" customWidth="1"/>
    <col min="262" max="503" width="9.140625" style="1"/>
    <col min="504" max="504" width="9.42578125" style="1" bestFit="1" customWidth="1"/>
    <col min="505" max="505" width="25.85546875" style="1" customWidth="1"/>
    <col min="506" max="506" width="13.7109375" style="1" bestFit="1" customWidth="1"/>
    <col min="507" max="507" width="9.140625" style="1" customWidth="1"/>
    <col min="508" max="508" width="10" style="1" bestFit="1" customWidth="1"/>
    <col min="509" max="509" width="8.28515625" style="1" customWidth="1"/>
    <col min="510" max="510" width="10" style="1" bestFit="1" customWidth="1"/>
    <col min="511" max="511" width="7.5703125" style="1" customWidth="1"/>
    <col min="512" max="512" width="11" style="1" bestFit="1" customWidth="1"/>
    <col min="513" max="513" width="8.28515625" style="1" customWidth="1"/>
    <col min="514" max="514" width="11" style="1" bestFit="1" customWidth="1"/>
    <col min="515" max="515" width="8" style="1" customWidth="1"/>
    <col min="516" max="516" width="11.140625" style="1" customWidth="1"/>
    <col min="517" max="517" width="8.5703125" style="1" customWidth="1"/>
    <col min="518" max="759" width="9.140625" style="1"/>
    <col min="760" max="760" width="9.42578125" style="1" bestFit="1" customWidth="1"/>
    <col min="761" max="761" width="25.85546875" style="1" customWidth="1"/>
    <col min="762" max="762" width="13.7109375" style="1" bestFit="1" customWidth="1"/>
    <col min="763" max="763" width="9.140625" style="1" customWidth="1"/>
    <col min="764" max="764" width="10" style="1" bestFit="1" customWidth="1"/>
    <col min="765" max="765" width="8.28515625" style="1" customWidth="1"/>
    <col min="766" max="766" width="10" style="1" bestFit="1" customWidth="1"/>
    <col min="767" max="767" width="7.5703125" style="1" customWidth="1"/>
    <col min="768" max="768" width="11" style="1" bestFit="1" customWidth="1"/>
    <col min="769" max="769" width="8.28515625" style="1" customWidth="1"/>
    <col min="770" max="770" width="11" style="1" bestFit="1" customWidth="1"/>
    <col min="771" max="771" width="8" style="1" customWidth="1"/>
    <col min="772" max="772" width="11.140625" style="1" customWidth="1"/>
    <col min="773" max="773" width="8.5703125" style="1" customWidth="1"/>
    <col min="774" max="1015" width="9.140625" style="1"/>
    <col min="1016" max="1016" width="9.42578125" style="1" bestFit="1" customWidth="1"/>
    <col min="1017" max="1017" width="25.85546875" style="1" customWidth="1"/>
    <col min="1018" max="1018" width="13.7109375" style="1" bestFit="1" customWidth="1"/>
    <col min="1019" max="1019" width="9.140625" style="1" customWidth="1"/>
    <col min="1020" max="1020" width="10" style="1" bestFit="1" customWidth="1"/>
    <col min="1021" max="1021" width="8.28515625" style="1" customWidth="1"/>
    <col min="1022" max="1022" width="10" style="1" bestFit="1" customWidth="1"/>
    <col min="1023" max="1023" width="7.5703125" style="1" customWidth="1"/>
    <col min="1024" max="1024" width="11" style="1" bestFit="1" customWidth="1"/>
    <col min="1025" max="1025" width="8.28515625" style="1" customWidth="1"/>
    <col min="1026" max="1026" width="11" style="1" bestFit="1" customWidth="1"/>
    <col min="1027" max="1027" width="8" style="1" customWidth="1"/>
    <col min="1028" max="1028" width="11.140625" style="1" customWidth="1"/>
    <col min="1029" max="1029" width="8.5703125" style="1" customWidth="1"/>
    <col min="1030" max="1271" width="9.140625" style="1"/>
    <col min="1272" max="1272" width="9.42578125" style="1" bestFit="1" customWidth="1"/>
    <col min="1273" max="1273" width="25.85546875" style="1" customWidth="1"/>
    <col min="1274" max="1274" width="13.7109375" style="1" bestFit="1" customWidth="1"/>
    <col min="1275" max="1275" width="9.140625" style="1" customWidth="1"/>
    <col min="1276" max="1276" width="10" style="1" bestFit="1" customWidth="1"/>
    <col min="1277" max="1277" width="8.28515625" style="1" customWidth="1"/>
    <col min="1278" max="1278" width="10" style="1" bestFit="1" customWidth="1"/>
    <col min="1279" max="1279" width="7.5703125" style="1" customWidth="1"/>
    <col min="1280" max="1280" width="11" style="1" bestFit="1" customWidth="1"/>
    <col min="1281" max="1281" width="8.28515625" style="1" customWidth="1"/>
    <col min="1282" max="1282" width="11" style="1" bestFit="1" customWidth="1"/>
    <col min="1283" max="1283" width="8" style="1" customWidth="1"/>
    <col min="1284" max="1284" width="11.140625" style="1" customWidth="1"/>
    <col min="1285" max="1285" width="8.5703125" style="1" customWidth="1"/>
    <col min="1286" max="1527" width="9.140625" style="1"/>
    <col min="1528" max="1528" width="9.42578125" style="1" bestFit="1" customWidth="1"/>
    <col min="1529" max="1529" width="25.85546875" style="1" customWidth="1"/>
    <col min="1530" max="1530" width="13.7109375" style="1" bestFit="1" customWidth="1"/>
    <col min="1531" max="1531" width="9.140625" style="1" customWidth="1"/>
    <col min="1532" max="1532" width="10" style="1" bestFit="1" customWidth="1"/>
    <col min="1533" max="1533" width="8.28515625" style="1" customWidth="1"/>
    <col min="1534" max="1534" width="10" style="1" bestFit="1" customWidth="1"/>
    <col min="1535" max="1535" width="7.5703125" style="1" customWidth="1"/>
    <col min="1536" max="1536" width="11" style="1" bestFit="1" customWidth="1"/>
    <col min="1537" max="1537" width="8.28515625" style="1" customWidth="1"/>
    <col min="1538" max="1538" width="11" style="1" bestFit="1" customWidth="1"/>
    <col min="1539" max="1539" width="8" style="1" customWidth="1"/>
    <col min="1540" max="1540" width="11.140625" style="1" customWidth="1"/>
    <col min="1541" max="1541" width="8.5703125" style="1" customWidth="1"/>
    <col min="1542" max="1783" width="9.140625" style="1"/>
    <col min="1784" max="1784" width="9.42578125" style="1" bestFit="1" customWidth="1"/>
    <col min="1785" max="1785" width="25.85546875" style="1" customWidth="1"/>
    <col min="1786" max="1786" width="13.7109375" style="1" bestFit="1" customWidth="1"/>
    <col min="1787" max="1787" width="9.140625" style="1" customWidth="1"/>
    <col min="1788" max="1788" width="10" style="1" bestFit="1" customWidth="1"/>
    <col min="1789" max="1789" width="8.28515625" style="1" customWidth="1"/>
    <col min="1790" max="1790" width="10" style="1" bestFit="1" customWidth="1"/>
    <col min="1791" max="1791" width="7.5703125" style="1" customWidth="1"/>
    <col min="1792" max="1792" width="11" style="1" bestFit="1" customWidth="1"/>
    <col min="1793" max="1793" width="8.28515625" style="1" customWidth="1"/>
    <col min="1794" max="1794" width="11" style="1" bestFit="1" customWidth="1"/>
    <col min="1795" max="1795" width="8" style="1" customWidth="1"/>
    <col min="1796" max="1796" width="11.140625" style="1" customWidth="1"/>
    <col min="1797" max="1797" width="8.5703125" style="1" customWidth="1"/>
    <col min="1798" max="2039" width="9.140625" style="1"/>
    <col min="2040" max="2040" width="9.42578125" style="1" bestFit="1" customWidth="1"/>
    <col min="2041" max="2041" width="25.85546875" style="1" customWidth="1"/>
    <col min="2042" max="2042" width="13.7109375" style="1" bestFit="1" customWidth="1"/>
    <col min="2043" max="2043" width="9.140625" style="1" customWidth="1"/>
    <col min="2044" max="2044" width="10" style="1" bestFit="1" customWidth="1"/>
    <col min="2045" max="2045" width="8.28515625" style="1" customWidth="1"/>
    <col min="2046" max="2046" width="10" style="1" bestFit="1" customWidth="1"/>
    <col min="2047" max="2047" width="7.5703125" style="1" customWidth="1"/>
    <col min="2048" max="2048" width="11" style="1" bestFit="1" customWidth="1"/>
    <col min="2049" max="2049" width="8.28515625" style="1" customWidth="1"/>
    <col min="2050" max="2050" width="11" style="1" bestFit="1" customWidth="1"/>
    <col min="2051" max="2051" width="8" style="1" customWidth="1"/>
    <col min="2052" max="2052" width="11.140625" style="1" customWidth="1"/>
    <col min="2053" max="2053" width="8.5703125" style="1" customWidth="1"/>
    <col min="2054" max="2295" width="9.140625" style="1"/>
    <col min="2296" max="2296" width="9.42578125" style="1" bestFit="1" customWidth="1"/>
    <col min="2297" max="2297" width="25.85546875" style="1" customWidth="1"/>
    <col min="2298" max="2298" width="13.7109375" style="1" bestFit="1" customWidth="1"/>
    <col min="2299" max="2299" width="9.140625" style="1" customWidth="1"/>
    <col min="2300" max="2300" width="10" style="1" bestFit="1" customWidth="1"/>
    <col min="2301" max="2301" width="8.28515625" style="1" customWidth="1"/>
    <col min="2302" max="2302" width="10" style="1" bestFit="1" customWidth="1"/>
    <col min="2303" max="2303" width="7.5703125" style="1" customWidth="1"/>
    <col min="2304" max="2304" width="11" style="1" bestFit="1" customWidth="1"/>
    <col min="2305" max="2305" width="8.28515625" style="1" customWidth="1"/>
    <col min="2306" max="2306" width="11" style="1" bestFit="1" customWidth="1"/>
    <col min="2307" max="2307" width="8" style="1" customWidth="1"/>
    <col min="2308" max="2308" width="11.140625" style="1" customWidth="1"/>
    <col min="2309" max="2309" width="8.5703125" style="1" customWidth="1"/>
    <col min="2310" max="2551" width="9.140625" style="1"/>
    <col min="2552" max="2552" width="9.42578125" style="1" bestFit="1" customWidth="1"/>
    <col min="2553" max="2553" width="25.85546875" style="1" customWidth="1"/>
    <col min="2554" max="2554" width="13.7109375" style="1" bestFit="1" customWidth="1"/>
    <col min="2555" max="2555" width="9.140625" style="1" customWidth="1"/>
    <col min="2556" max="2556" width="10" style="1" bestFit="1" customWidth="1"/>
    <col min="2557" max="2557" width="8.28515625" style="1" customWidth="1"/>
    <col min="2558" max="2558" width="10" style="1" bestFit="1" customWidth="1"/>
    <col min="2559" max="2559" width="7.5703125" style="1" customWidth="1"/>
    <col min="2560" max="2560" width="11" style="1" bestFit="1" customWidth="1"/>
    <col min="2561" max="2561" width="8.28515625" style="1" customWidth="1"/>
    <col min="2562" max="2562" width="11" style="1" bestFit="1" customWidth="1"/>
    <col min="2563" max="2563" width="8" style="1" customWidth="1"/>
    <col min="2564" max="2564" width="11.140625" style="1" customWidth="1"/>
    <col min="2565" max="2565" width="8.5703125" style="1" customWidth="1"/>
    <col min="2566" max="2807" width="9.140625" style="1"/>
    <col min="2808" max="2808" width="9.42578125" style="1" bestFit="1" customWidth="1"/>
    <col min="2809" max="2809" width="25.85546875" style="1" customWidth="1"/>
    <col min="2810" max="2810" width="13.7109375" style="1" bestFit="1" customWidth="1"/>
    <col min="2811" max="2811" width="9.140625" style="1" customWidth="1"/>
    <col min="2812" max="2812" width="10" style="1" bestFit="1" customWidth="1"/>
    <col min="2813" max="2813" width="8.28515625" style="1" customWidth="1"/>
    <col min="2814" max="2814" width="10" style="1" bestFit="1" customWidth="1"/>
    <col min="2815" max="2815" width="7.5703125" style="1" customWidth="1"/>
    <col min="2816" max="2816" width="11" style="1" bestFit="1" customWidth="1"/>
    <col min="2817" max="2817" width="8.28515625" style="1" customWidth="1"/>
    <col min="2818" max="2818" width="11" style="1" bestFit="1" customWidth="1"/>
    <col min="2819" max="2819" width="8" style="1" customWidth="1"/>
    <col min="2820" max="2820" width="11.140625" style="1" customWidth="1"/>
    <col min="2821" max="2821" width="8.5703125" style="1" customWidth="1"/>
    <col min="2822" max="3063" width="9.140625" style="1"/>
    <col min="3064" max="3064" width="9.42578125" style="1" bestFit="1" customWidth="1"/>
    <col min="3065" max="3065" width="25.85546875" style="1" customWidth="1"/>
    <col min="3066" max="3066" width="13.7109375" style="1" bestFit="1" customWidth="1"/>
    <col min="3067" max="3067" width="9.140625" style="1" customWidth="1"/>
    <col min="3068" max="3068" width="10" style="1" bestFit="1" customWidth="1"/>
    <col min="3069" max="3069" width="8.28515625" style="1" customWidth="1"/>
    <col min="3070" max="3070" width="10" style="1" bestFit="1" customWidth="1"/>
    <col min="3071" max="3071" width="7.5703125" style="1" customWidth="1"/>
    <col min="3072" max="3072" width="11" style="1" bestFit="1" customWidth="1"/>
    <col min="3073" max="3073" width="8.28515625" style="1" customWidth="1"/>
    <col min="3074" max="3074" width="11" style="1" bestFit="1" customWidth="1"/>
    <col min="3075" max="3075" width="8" style="1" customWidth="1"/>
    <col min="3076" max="3076" width="11.140625" style="1" customWidth="1"/>
    <col min="3077" max="3077" width="8.5703125" style="1" customWidth="1"/>
    <col min="3078" max="3319" width="9.140625" style="1"/>
    <col min="3320" max="3320" width="9.42578125" style="1" bestFit="1" customWidth="1"/>
    <col min="3321" max="3321" width="25.85546875" style="1" customWidth="1"/>
    <col min="3322" max="3322" width="13.7109375" style="1" bestFit="1" customWidth="1"/>
    <col min="3323" max="3323" width="9.140625" style="1" customWidth="1"/>
    <col min="3324" max="3324" width="10" style="1" bestFit="1" customWidth="1"/>
    <col min="3325" max="3325" width="8.28515625" style="1" customWidth="1"/>
    <col min="3326" max="3326" width="10" style="1" bestFit="1" customWidth="1"/>
    <col min="3327" max="3327" width="7.5703125" style="1" customWidth="1"/>
    <col min="3328" max="3328" width="11" style="1" bestFit="1" customWidth="1"/>
    <col min="3329" max="3329" width="8.28515625" style="1" customWidth="1"/>
    <col min="3330" max="3330" width="11" style="1" bestFit="1" customWidth="1"/>
    <col min="3331" max="3331" width="8" style="1" customWidth="1"/>
    <col min="3332" max="3332" width="11.140625" style="1" customWidth="1"/>
    <col min="3333" max="3333" width="8.5703125" style="1" customWidth="1"/>
    <col min="3334" max="3575" width="9.140625" style="1"/>
    <col min="3576" max="3576" width="9.42578125" style="1" bestFit="1" customWidth="1"/>
    <col min="3577" max="3577" width="25.85546875" style="1" customWidth="1"/>
    <col min="3578" max="3578" width="13.7109375" style="1" bestFit="1" customWidth="1"/>
    <col min="3579" max="3579" width="9.140625" style="1" customWidth="1"/>
    <col min="3580" max="3580" width="10" style="1" bestFit="1" customWidth="1"/>
    <col min="3581" max="3581" width="8.28515625" style="1" customWidth="1"/>
    <col min="3582" max="3582" width="10" style="1" bestFit="1" customWidth="1"/>
    <col min="3583" max="3583" width="7.5703125" style="1" customWidth="1"/>
    <col min="3584" max="3584" width="11" style="1" bestFit="1" customWidth="1"/>
    <col min="3585" max="3585" width="8.28515625" style="1" customWidth="1"/>
    <col min="3586" max="3586" width="11" style="1" bestFit="1" customWidth="1"/>
    <col min="3587" max="3587" width="8" style="1" customWidth="1"/>
    <col min="3588" max="3588" width="11.140625" style="1" customWidth="1"/>
    <col min="3589" max="3589" width="8.5703125" style="1" customWidth="1"/>
    <col min="3590" max="3831" width="9.140625" style="1"/>
    <col min="3832" max="3832" width="9.42578125" style="1" bestFit="1" customWidth="1"/>
    <col min="3833" max="3833" width="25.85546875" style="1" customWidth="1"/>
    <col min="3834" max="3834" width="13.7109375" style="1" bestFit="1" customWidth="1"/>
    <col min="3835" max="3835" width="9.140625" style="1" customWidth="1"/>
    <col min="3836" max="3836" width="10" style="1" bestFit="1" customWidth="1"/>
    <col min="3837" max="3837" width="8.28515625" style="1" customWidth="1"/>
    <col min="3838" max="3838" width="10" style="1" bestFit="1" customWidth="1"/>
    <col min="3839" max="3839" width="7.5703125" style="1" customWidth="1"/>
    <col min="3840" max="3840" width="11" style="1" bestFit="1" customWidth="1"/>
    <col min="3841" max="3841" width="8.28515625" style="1" customWidth="1"/>
    <col min="3842" max="3842" width="11" style="1" bestFit="1" customWidth="1"/>
    <col min="3843" max="3843" width="8" style="1" customWidth="1"/>
    <col min="3844" max="3844" width="11.140625" style="1" customWidth="1"/>
    <col min="3845" max="3845" width="8.5703125" style="1" customWidth="1"/>
    <col min="3846" max="4087" width="9.140625" style="1"/>
    <col min="4088" max="4088" width="9.42578125" style="1" bestFit="1" customWidth="1"/>
    <col min="4089" max="4089" width="25.85546875" style="1" customWidth="1"/>
    <col min="4090" max="4090" width="13.7109375" style="1" bestFit="1" customWidth="1"/>
    <col min="4091" max="4091" width="9.140625" style="1" customWidth="1"/>
    <col min="4092" max="4092" width="10" style="1" bestFit="1" customWidth="1"/>
    <col min="4093" max="4093" width="8.28515625" style="1" customWidth="1"/>
    <col min="4094" max="4094" width="10" style="1" bestFit="1" customWidth="1"/>
    <col min="4095" max="4095" width="7.5703125" style="1" customWidth="1"/>
    <col min="4096" max="4096" width="11" style="1" bestFit="1" customWidth="1"/>
    <col min="4097" max="4097" width="8.28515625" style="1" customWidth="1"/>
    <col min="4098" max="4098" width="11" style="1" bestFit="1" customWidth="1"/>
    <col min="4099" max="4099" width="8" style="1" customWidth="1"/>
    <col min="4100" max="4100" width="11.140625" style="1" customWidth="1"/>
    <col min="4101" max="4101" width="8.5703125" style="1" customWidth="1"/>
    <col min="4102" max="4343" width="9.140625" style="1"/>
    <col min="4344" max="4344" width="9.42578125" style="1" bestFit="1" customWidth="1"/>
    <col min="4345" max="4345" width="25.85546875" style="1" customWidth="1"/>
    <col min="4346" max="4346" width="13.7109375" style="1" bestFit="1" customWidth="1"/>
    <col min="4347" max="4347" width="9.140625" style="1" customWidth="1"/>
    <col min="4348" max="4348" width="10" style="1" bestFit="1" customWidth="1"/>
    <col min="4349" max="4349" width="8.28515625" style="1" customWidth="1"/>
    <col min="4350" max="4350" width="10" style="1" bestFit="1" customWidth="1"/>
    <col min="4351" max="4351" width="7.5703125" style="1" customWidth="1"/>
    <col min="4352" max="4352" width="11" style="1" bestFit="1" customWidth="1"/>
    <col min="4353" max="4353" width="8.28515625" style="1" customWidth="1"/>
    <col min="4354" max="4354" width="11" style="1" bestFit="1" customWidth="1"/>
    <col min="4355" max="4355" width="8" style="1" customWidth="1"/>
    <col min="4356" max="4356" width="11.140625" style="1" customWidth="1"/>
    <col min="4357" max="4357" width="8.5703125" style="1" customWidth="1"/>
    <col min="4358" max="4599" width="9.140625" style="1"/>
    <col min="4600" max="4600" width="9.42578125" style="1" bestFit="1" customWidth="1"/>
    <col min="4601" max="4601" width="25.85546875" style="1" customWidth="1"/>
    <col min="4602" max="4602" width="13.7109375" style="1" bestFit="1" customWidth="1"/>
    <col min="4603" max="4603" width="9.140625" style="1" customWidth="1"/>
    <col min="4604" max="4604" width="10" style="1" bestFit="1" customWidth="1"/>
    <col min="4605" max="4605" width="8.28515625" style="1" customWidth="1"/>
    <col min="4606" max="4606" width="10" style="1" bestFit="1" customWidth="1"/>
    <col min="4607" max="4607" width="7.5703125" style="1" customWidth="1"/>
    <col min="4608" max="4608" width="11" style="1" bestFit="1" customWidth="1"/>
    <col min="4609" max="4609" width="8.28515625" style="1" customWidth="1"/>
    <col min="4610" max="4610" width="11" style="1" bestFit="1" customWidth="1"/>
    <col min="4611" max="4611" width="8" style="1" customWidth="1"/>
    <col min="4612" max="4612" width="11.140625" style="1" customWidth="1"/>
    <col min="4613" max="4613" width="8.5703125" style="1" customWidth="1"/>
    <col min="4614" max="4855" width="9.140625" style="1"/>
    <col min="4856" max="4856" width="9.42578125" style="1" bestFit="1" customWidth="1"/>
    <col min="4857" max="4857" width="25.85546875" style="1" customWidth="1"/>
    <col min="4858" max="4858" width="13.7109375" style="1" bestFit="1" customWidth="1"/>
    <col min="4859" max="4859" width="9.140625" style="1" customWidth="1"/>
    <col min="4860" max="4860" width="10" style="1" bestFit="1" customWidth="1"/>
    <col min="4861" max="4861" width="8.28515625" style="1" customWidth="1"/>
    <col min="4862" max="4862" width="10" style="1" bestFit="1" customWidth="1"/>
    <col min="4863" max="4863" width="7.5703125" style="1" customWidth="1"/>
    <col min="4864" max="4864" width="11" style="1" bestFit="1" customWidth="1"/>
    <col min="4865" max="4865" width="8.28515625" style="1" customWidth="1"/>
    <col min="4866" max="4866" width="11" style="1" bestFit="1" customWidth="1"/>
    <col min="4867" max="4867" width="8" style="1" customWidth="1"/>
    <col min="4868" max="4868" width="11.140625" style="1" customWidth="1"/>
    <col min="4869" max="4869" width="8.5703125" style="1" customWidth="1"/>
    <col min="4870" max="5111" width="9.140625" style="1"/>
    <col min="5112" max="5112" width="9.42578125" style="1" bestFit="1" customWidth="1"/>
    <col min="5113" max="5113" width="25.85546875" style="1" customWidth="1"/>
    <col min="5114" max="5114" width="13.7109375" style="1" bestFit="1" customWidth="1"/>
    <col min="5115" max="5115" width="9.140625" style="1" customWidth="1"/>
    <col min="5116" max="5116" width="10" style="1" bestFit="1" customWidth="1"/>
    <col min="5117" max="5117" width="8.28515625" style="1" customWidth="1"/>
    <col min="5118" max="5118" width="10" style="1" bestFit="1" customWidth="1"/>
    <col min="5119" max="5119" width="7.5703125" style="1" customWidth="1"/>
    <col min="5120" max="5120" width="11" style="1" bestFit="1" customWidth="1"/>
    <col min="5121" max="5121" width="8.28515625" style="1" customWidth="1"/>
    <col min="5122" max="5122" width="11" style="1" bestFit="1" customWidth="1"/>
    <col min="5123" max="5123" width="8" style="1" customWidth="1"/>
    <col min="5124" max="5124" width="11.140625" style="1" customWidth="1"/>
    <col min="5125" max="5125" width="8.5703125" style="1" customWidth="1"/>
    <col min="5126" max="5367" width="9.140625" style="1"/>
    <col min="5368" max="5368" width="9.42578125" style="1" bestFit="1" customWidth="1"/>
    <col min="5369" max="5369" width="25.85546875" style="1" customWidth="1"/>
    <col min="5370" max="5370" width="13.7109375" style="1" bestFit="1" customWidth="1"/>
    <col min="5371" max="5371" width="9.140625" style="1" customWidth="1"/>
    <col min="5372" max="5372" width="10" style="1" bestFit="1" customWidth="1"/>
    <col min="5373" max="5373" width="8.28515625" style="1" customWidth="1"/>
    <col min="5374" max="5374" width="10" style="1" bestFit="1" customWidth="1"/>
    <col min="5375" max="5375" width="7.5703125" style="1" customWidth="1"/>
    <col min="5376" max="5376" width="11" style="1" bestFit="1" customWidth="1"/>
    <col min="5377" max="5377" width="8.28515625" style="1" customWidth="1"/>
    <col min="5378" max="5378" width="11" style="1" bestFit="1" customWidth="1"/>
    <col min="5379" max="5379" width="8" style="1" customWidth="1"/>
    <col min="5380" max="5380" width="11.140625" style="1" customWidth="1"/>
    <col min="5381" max="5381" width="8.5703125" style="1" customWidth="1"/>
    <col min="5382" max="5623" width="9.140625" style="1"/>
    <col min="5624" max="5624" width="9.42578125" style="1" bestFit="1" customWidth="1"/>
    <col min="5625" max="5625" width="25.85546875" style="1" customWidth="1"/>
    <col min="5626" max="5626" width="13.7109375" style="1" bestFit="1" customWidth="1"/>
    <col min="5627" max="5627" width="9.140625" style="1" customWidth="1"/>
    <col min="5628" max="5628" width="10" style="1" bestFit="1" customWidth="1"/>
    <col min="5629" max="5629" width="8.28515625" style="1" customWidth="1"/>
    <col min="5630" max="5630" width="10" style="1" bestFit="1" customWidth="1"/>
    <col min="5631" max="5631" width="7.5703125" style="1" customWidth="1"/>
    <col min="5632" max="5632" width="11" style="1" bestFit="1" customWidth="1"/>
    <col min="5633" max="5633" width="8.28515625" style="1" customWidth="1"/>
    <col min="5634" max="5634" width="11" style="1" bestFit="1" customWidth="1"/>
    <col min="5635" max="5635" width="8" style="1" customWidth="1"/>
    <col min="5636" max="5636" width="11.140625" style="1" customWidth="1"/>
    <col min="5637" max="5637" width="8.5703125" style="1" customWidth="1"/>
    <col min="5638" max="5879" width="9.140625" style="1"/>
    <col min="5880" max="5880" width="9.42578125" style="1" bestFit="1" customWidth="1"/>
    <col min="5881" max="5881" width="25.85546875" style="1" customWidth="1"/>
    <col min="5882" max="5882" width="13.7109375" style="1" bestFit="1" customWidth="1"/>
    <col min="5883" max="5883" width="9.140625" style="1" customWidth="1"/>
    <col min="5884" max="5884" width="10" style="1" bestFit="1" customWidth="1"/>
    <col min="5885" max="5885" width="8.28515625" style="1" customWidth="1"/>
    <col min="5886" max="5886" width="10" style="1" bestFit="1" customWidth="1"/>
    <col min="5887" max="5887" width="7.5703125" style="1" customWidth="1"/>
    <col min="5888" max="5888" width="11" style="1" bestFit="1" customWidth="1"/>
    <col min="5889" max="5889" width="8.28515625" style="1" customWidth="1"/>
    <col min="5890" max="5890" width="11" style="1" bestFit="1" customWidth="1"/>
    <col min="5891" max="5891" width="8" style="1" customWidth="1"/>
    <col min="5892" max="5892" width="11.140625" style="1" customWidth="1"/>
    <col min="5893" max="5893" width="8.5703125" style="1" customWidth="1"/>
    <col min="5894" max="6135" width="9.140625" style="1"/>
    <col min="6136" max="6136" width="9.42578125" style="1" bestFit="1" customWidth="1"/>
    <col min="6137" max="6137" width="25.85546875" style="1" customWidth="1"/>
    <col min="6138" max="6138" width="13.7109375" style="1" bestFit="1" customWidth="1"/>
    <col min="6139" max="6139" width="9.140625" style="1" customWidth="1"/>
    <col min="6140" max="6140" width="10" style="1" bestFit="1" customWidth="1"/>
    <col min="6141" max="6141" width="8.28515625" style="1" customWidth="1"/>
    <col min="6142" max="6142" width="10" style="1" bestFit="1" customWidth="1"/>
    <col min="6143" max="6143" width="7.5703125" style="1" customWidth="1"/>
    <col min="6144" max="6144" width="11" style="1" bestFit="1" customWidth="1"/>
    <col min="6145" max="6145" width="8.28515625" style="1" customWidth="1"/>
    <col min="6146" max="6146" width="11" style="1" bestFit="1" customWidth="1"/>
    <col min="6147" max="6147" width="8" style="1" customWidth="1"/>
    <col min="6148" max="6148" width="11.140625" style="1" customWidth="1"/>
    <col min="6149" max="6149" width="8.5703125" style="1" customWidth="1"/>
    <col min="6150" max="6391" width="9.140625" style="1"/>
    <col min="6392" max="6392" width="9.42578125" style="1" bestFit="1" customWidth="1"/>
    <col min="6393" max="6393" width="25.85546875" style="1" customWidth="1"/>
    <col min="6394" max="6394" width="13.7109375" style="1" bestFit="1" customWidth="1"/>
    <col min="6395" max="6395" width="9.140625" style="1" customWidth="1"/>
    <col min="6396" max="6396" width="10" style="1" bestFit="1" customWidth="1"/>
    <col min="6397" max="6397" width="8.28515625" style="1" customWidth="1"/>
    <col min="6398" max="6398" width="10" style="1" bestFit="1" customWidth="1"/>
    <col min="6399" max="6399" width="7.5703125" style="1" customWidth="1"/>
    <col min="6400" max="6400" width="11" style="1" bestFit="1" customWidth="1"/>
    <col min="6401" max="6401" width="8.28515625" style="1" customWidth="1"/>
    <col min="6402" max="6402" width="11" style="1" bestFit="1" customWidth="1"/>
    <col min="6403" max="6403" width="8" style="1" customWidth="1"/>
    <col min="6404" max="6404" width="11.140625" style="1" customWidth="1"/>
    <col min="6405" max="6405" width="8.5703125" style="1" customWidth="1"/>
    <col min="6406" max="6647" width="9.140625" style="1"/>
    <col min="6648" max="6648" width="9.42578125" style="1" bestFit="1" customWidth="1"/>
    <col min="6649" max="6649" width="25.85546875" style="1" customWidth="1"/>
    <col min="6650" max="6650" width="13.7109375" style="1" bestFit="1" customWidth="1"/>
    <col min="6651" max="6651" width="9.140625" style="1" customWidth="1"/>
    <col min="6652" max="6652" width="10" style="1" bestFit="1" customWidth="1"/>
    <col min="6653" max="6653" width="8.28515625" style="1" customWidth="1"/>
    <col min="6654" max="6654" width="10" style="1" bestFit="1" customWidth="1"/>
    <col min="6655" max="6655" width="7.5703125" style="1" customWidth="1"/>
    <col min="6656" max="6656" width="11" style="1" bestFit="1" customWidth="1"/>
    <col min="6657" max="6657" width="8.28515625" style="1" customWidth="1"/>
    <col min="6658" max="6658" width="11" style="1" bestFit="1" customWidth="1"/>
    <col min="6659" max="6659" width="8" style="1" customWidth="1"/>
    <col min="6660" max="6660" width="11.140625" style="1" customWidth="1"/>
    <col min="6661" max="6661" width="8.5703125" style="1" customWidth="1"/>
    <col min="6662" max="6903" width="9.140625" style="1"/>
    <col min="6904" max="6904" width="9.42578125" style="1" bestFit="1" customWidth="1"/>
    <col min="6905" max="6905" width="25.85546875" style="1" customWidth="1"/>
    <col min="6906" max="6906" width="13.7109375" style="1" bestFit="1" customWidth="1"/>
    <col min="6907" max="6907" width="9.140625" style="1" customWidth="1"/>
    <col min="6908" max="6908" width="10" style="1" bestFit="1" customWidth="1"/>
    <col min="6909" max="6909" width="8.28515625" style="1" customWidth="1"/>
    <col min="6910" max="6910" width="10" style="1" bestFit="1" customWidth="1"/>
    <col min="6911" max="6911" width="7.5703125" style="1" customWidth="1"/>
    <col min="6912" max="6912" width="11" style="1" bestFit="1" customWidth="1"/>
    <col min="6913" max="6913" width="8.28515625" style="1" customWidth="1"/>
    <col min="6914" max="6914" width="11" style="1" bestFit="1" customWidth="1"/>
    <col min="6915" max="6915" width="8" style="1" customWidth="1"/>
    <col min="6916" max="6916" width="11.140625" style="1" customWidth="1"/>
    <col min="6917" max="6917" width="8.5703125" style="1" customWidth="1"/>
    <col min="6918" max="7159" width="9.140625" style="1"/>
    <col min="7160" max="7160" width="9.42578125" style="1" bestFit="1" customWidth="1"/>
    <col min="7161" max="7161" width="25.85546875" style="1" customWidth="1"/>
    <col min="7162" max="7162" width="13.7109375" style="1" bestFit="1" customWidth="1"/>
    <col min="7163" max="7163" width="9.140625" style="1" customWidth="1"/>
    <col min="7164" max="7164" width="10" style="1" bestFit="1" customWidth="1"/>
    <col min="7165" max="7165" width="8.28515625" style="1" customWidth="1"/>
    <col min="7166" max="7166" width="10" style="1" bestFit="1" customWidth="1"/>
    <col min="7167" max="7167" width="7.5703125" style="1" customWidth="1"/>
    <col min="7168" max="7168" width="11" style="1" bestFit="1" customWidth="1"/>
    <col min="7169" max="7169" width="8.28515625" style="1" customWidth="1"/>
    <col min="7170" max="7170" width="11" style="1" bestFit="1" customWidth="1"/>
    <col min="7171" max="7171" width="8" style="1" customWidth="1"/>
    <col min="7172" max="7172" width="11.140625" style="1" customWidth="1"/>
    <col min="7173" max="7173" width="8.5703125" style="1" customWidth="1"/>
    <col min="7174" max="7415" width="9.140625" style="1"/>
    <col min="7416" max="7416" width="9.42578125" style="1" bestFit="1" customWidth="1"/>
    <col min="7417" max="7417" width="25.85546875" style="1" customWidth="1"/>
    <col min="7418" max="7418" width="13.7109375" style="1" bestFit="1" customWidth="1"/>
    <col min="7419" max="7419" width="9.140625" style="1" customWidth="1"/>
    <col min="7420" max="7420" width="10" style="1" bestFit="1" customWidth="1"/>
    <col min="7421" max="7421" width="8.28515625" style="1" customWidth="1"/>
    <col min="7422" max="7422" width="10" style="1" bestFit="1" customWidth="1"/>
    <col min="7423" max="7423" width="7.5703125" style="1" customWidth="1"/>
    <col min="7424" max="7424" width="11" style="1" bestFit="1" customWidth="1"/>
    <col min="7425" max="7425" width="8.28515625" style="1" customWidth="1"/>
    <col min="7426" max="7426" width="11" style="1" bestFit="1" customWidth="1"/>
    <col min="7427" max="7427" width="8" style="1" customWidth="1"/>
    <col min="7428" max="7428" width="11.140625" style="1" customWidth="1"/>
    <col min="7429" max="7429" width="8.5703125" style="1" customWidth="1"/>
    <col min="7430" max="7671" width="9.140625" style="1"/>
    <col min="7672" max="7672" width="9.42578125" style="1" bestFit="1" customWidth="1"/>
    <col min="7673" max="7673" width="25.85546875" style="1" customWidth="1"/>
    <col min="7674" max="7674" width="13.7109375" style="1" bestFit="1" customWidth="1"/>
    <col min="7675" max="7675" width="9.140625" style="1" customWidth="1"/>
    <col min="7676" max="7676" width="10" style="1" bestFit="1" customWidth="1"/>
    <col min="7677" max="7677" width="8.28515625" style="1" customWidth="1"/>
    <col min="7678" max="7678" width="10" style="1" bestFit="1" customWidth="1"/>
    <col min="7679" max="7679" width="7.5703125" style="1" customWidth="1"/>
    <col min="7680" max="7680" width="11" style="1" bestFit="1" customWidth="1"/>
    <col min="7681" max="7681" width="8.28515625" style="1" customWidth="1"/>
    <col min="7682" max="7682" width="11" style="1" bestFit="1" customWidth="1"/>
    <col min="7683" max="7683" width="8" style="1" customWidth="1"/>
    <col min="7684" max="7684" width="11.140625" style="1" customWidth="1"/>
    <col min="7685" max="7685" width="8.5703125" style="1" customWidth="1"/>
    <col min="7686" max="7927" width="9.140625" style="1"/>
    <col min="7928" max="7928" width="9.42578125" style="1" bestFit="1" customWidth="1"/>
    <col min="7929" max="7929" width="25.85546875" style="1" customWidth="1"/>
    <col min="7930" max="7930" width="13.7109375" style="1" bestFit="1" customWidth="1"/>
    <col min="7931" max="7931" width="9.140625" style="1" customWidth="1"/>
    <col min="7932" max="7932" width="10" style="1" bestFit="1" customWidth="1"/>
    <col min="7933" max="7933" width="8.28515625" style="1" customWidth="1"/>
    <col min="7934" max="7934" width="10" style="1" bestFit="1" customWidth="1"/>
    <col min="7935" max="7935" width="7.5703125" style="1" customWidth="1"/>
    <col min="7936" max="7936" width="11" style="1" bestFit="1" customWidth="1"/>
    <col min="7937" max="7937" width="8.28515625" style="1" customWidth="1"/>
    <col min="7938" max="7938" width="11" style="1" bestFit="1" customWidth="1"/>
    <col min="7939" max="7939" width="8" style="1" customWidth="1"/>
    <col min="7940" max="7940" width="11.140625" style="1" customWidth="1"/>
    <col min="7941" max="7941" width="8.5703125" style="1" customWidth="1"/>
    <col min="7942" max="8183" width="9.140625" style="1"/>
    <col min="8184" max="8184" width="9.42578125" style="1" bestFit="1" customWidth="1"/>
    <col min="8185" max="8185" width="25.85546875" style="1" customWidth="1"/>
    <col min="8186" max="8186" width="13.7109375" style="1" bestFit="1" customWidth="1"/>
    <col min="8187" max="8187" width="9.140625" style="1" customWidth="1"/>
    <col min="8188" max="8188" width="10" style="1" bestFit="1" customWidth="1"/>
    <col min="8189" max="8189" width="8.28515625" style="1" customWidth="1"/>
    <col min="8190" max="8190" width="10" style="1" bestFit="1" customWidth="1"/>
    <col min="8191" max="8191" width="7.5703125" style="1" customWidth="1"/>
    <col min="8192" max="8192" width="11" style="1" bestFit="1" customWidth="1"/>
    <col min="8193" max="8193" width="8.28515625" style="1" customWidth="1"/>
    <col min="8194" max="8194" width="11" style="1" bestFit="1" customWidth="1"/>
    <col min="8195" max="8195" width="8" style="1" customWidth="1"/>
    <col min="8196" max="8196" width="11.140625" style="1" customWidth="1"/>
    <col min="8197" max="8197" width="8.5703125" style="1" customWidth="1"/>
    <col min="8198" max="8439" width="9.140625" style="1"/>
    <col min="8440" max="8440" width="9.42578125" style="1" bestFit="1" customWidth="1"/>
    <col min="8441" max="8441" width="25.85546875" style="1" customWidth="1"/>
    <col min="8442" max="8442" width="13.7109375" style="1" bestFit="1" customWidth="1"/>
    <col min="8443" max="8443" width="9.140625" style="1" customWidth="1"/>
    <col min="8444" max="8444" width="10" style="1" bestFit="1" customWidth="1"/>
    <col min="8445" max="8445" width="8.28515625" style="1" customWidth="1"/>
    <col min="8446" max="8446" width="10" style="1" bestFit="1" customWidth="1"/>
    <col min="8447" max="8447" width="7.5703125" style="1" customWidth="1"/>
    <col min="8448" max="8448" width="11" style="1" bestFit="1" customWidth="1"/>
    <col min="8449" max="8449" width="8.28515625" style="1" customWidth="1"/>
    <col min="8450" max="8450" width="11" style="1" bestFit="1" customWidth="1"/>
    <col min="8451" max="8451" width="8" style="1" customWidth="1"/>
    <col min="8452" max="8452" width="11.140625" style="1" customWidth="1"/>
    <col min="8453" max="8453" width="8.5703125" style="1" customWidth="1"/>
    <col min="8454" max="8695" width="9.140625" style="1"/>
    <col min="8696" max="8696" width="9.42578125" style="1" bestFit="1" customWidth="1"/>
    <col min="8697" max="8697" width="25.85546875" style="1" customWidth="1"/>
    <col min="8698" max="8698" width="13.7109375" style="1" bestFit="1" customWidth="1"/>
    <col min="8699" max="8699" width="9.140625" style="1" customWidth="1"/>
    <col min="8700" max="8700" width="10" style="1" bestFit="1" customWidth="1"/>
    <col min="8701" max="8701" width="8.28515625" style="1" customWidth="1"/>
    <col min="8702" max="8702" width="10" style="1" bestFit="1" customWidth="1"/>
    <col min="8703" max="8703" width="7.5703125" style="1" customWidth="1"/>
    <col min="8704" max="8704" width="11" style="1" bestFit="1" customWidth="1"/>
    <col min="8705" max="8705" width="8.28515625" style="1" customWidth="1"/>
    <col min="8706" max="8706" width="11" style="1" bestFit="1" customWidth="1"/>
    <col min="8707" max="8707" width="8" style="1" customWidth="1"/>
    <col min="8708" max="8708" width="11.140625" style="1" customWidth="1"/>
    <col min="8709" max="8709" width="8.5703125" style="1" customWidth="1"/>
    <col min="8710" max="8951" width="9.140625" style="1"/>
    <col min="8952" max="8952" width="9.42578125" style="1" bestFit="1" customWidth="1"/>
    <col min="8953" max="8953" width="25.85546875" style="1" customWidth="1"/>
    <col min="8954" max="8954" width="13.7109375" style="1" bestFit="1" customWidth="1"/>
    <col min="8955" max="8955" width="9.140625" style="1" customWidth="1"/>
    <col min="8956" max="8956" width="10" style="1" bestFit="1" customWidth="1"/>
    <col min="8957" max="8957" width="8.28515625" style="1" customWidth="1"/>
    <col min="8958" max="8958" width="10" style="1" bestFit="1" customWidth="1"/>
    <col min="8959" max="8959" width="7.5703125" style="1" customWidth="1"/>
    <col min="8960" max="8960" width="11" style="1" bestFit="1" customWidth="1"/>
    <col min="8961" max="8961" width="8.28515625" style="1" customWidth="1"/>
    <col min="8962" max="8962" width="11" style="1" bestFit="1" customWidth="1"/>
    <col min="8963" max="8963" width="8" style="1" customWidth="1"/>
    <col min="8964" max="8964" width="11.140625" style="1" customWidth="1"/>
    <col min="8965" max="8965" width="8.5703125" style="1" customWidth="1"/>
    <col min="8966" max="9207" width="9.140625" style="1"/>
    <col min="9208" max="9208" width="9.42578125" style="1" bestFit="1" customWidth="1"/>
    <col min="9209" max="9209" width="25.85546875" style="1" customWidth="1"/>
    <col min="9210" max="9210" width="13.7109375" style="1" bestFit="1" customWidth="1"/>
    <col min="9211" max="9211" width="9.140625" style="1" customWidth="1"/>
    <col min="9212" max="9212" width="10" style="1" bestFit="1" customWidth="1"/>
    <col min="9213" max="9213" width="8.28515625" style="1" customWidth="1"/>
    <col min="9214" max="9214" width="10" style="1" bestFit="1" customWidth="1"/>
    <col min="9215" max="9215" width="7.5703125" style="1" customWidth="1"/>
    <col min="9216" max="9216" width="11" style="1" bestFit="1" customWidth="1"/>
    <col min="9217" max="9217" width="8.28515625" style="1" customWidth="1"/>
    <col min="9218" max="9218" width="11" style="1" bestFit="1" customWidth="1"/>
    <col min="9219" max="9219" width="8" style="1" customWidth="1"/>
    <col min="9220" max="9220" width="11.140625" style="1" customWidth="1"/>
    <col min="9221" max="9221" width="8.5703125" style="1" customWidth="1"/>
    <col min="9222" max="9463" width="9.140625" style="1"/>
    <col min="9464" max="9464" width="9.42578125" style="1" bestFit="1" customWidth="1"/>
    <col min="9465" max="9465" width="25.85546875" style="1" customWidth="1"/>
    <col min="9466" max="9466" width="13.7109375" style="1" bestFit="1" customWidth="1"/>
    <col min="9467" max="9467" width="9.140625" style="1" customWidth="1"/>
    <col min="9468" max="9468" width="10" style="1" bestFit="1" customWidth="1"/>
    <col min="9469" max="9469" width="8.28515625" style="1" customWidth="1"/>
    <col min="9470" max="9470" width="10" style="1" bestFit="1" customWidth="1"/>
    <col min="9471" max="9471" width="7.5703125" style="1" customWidth="1"/>
    <col min="9472" max="9472" width="11" style="1" bestFit="1" customWidth="1"/>
    <col min="9473" max="9473" width="8.28515625" style="1" customWidth="1"/>
    <col min="9474" max="9474" width="11" style="1" bestFit="1" customWidth="1"/>
    <col min="9475" max="9475" width="8" style="1" customWidth="1"/>
    <col min="9476" max="9476" width="11.140625" style="1" customWidth="1"/>
    <col min="9477" max="9477" width="8.5703125" style="1" customWidth="1"/>
    <col min="9478" max="9719" width="9.140625" style="1"/>
    <col min="9720" max="9720" width="9.42578125" style="1" bestFit="1" customWidth="1"/>
    <col min="9721" max="9721" width="25.85546875" style="1" customWidth="1"/>
    <col min="9722" max="9722" width="13.7109375" style="1" bestFit="1" customWidth="1"/>
    <col min="9723" max="9723" width="9.140625" style="1" customWidth="1"/>
    <col min="9724" max="9724" width="10" style="1" bestFit="1" customWidth="1"/>
    <col min="9725" max="9725" width="8.28515625" style="1" customWidth="1"/>
    <col min="9726" max="9726" width="10" style="1" bestFit="1" customWidth="1"/>
    <col min="9727" max="9727" width="7.5703125" style="1" customWidth="1"/>
    <col min="9728" max="9728" width="11" style="1" bestFit="1" customWidth="1"/>
    <col min="9729" max="9729" width="8.28515625" style="1" customWidth="1"/>
    <col min="9730" max="9730" width="11" style="1" bestFit="1" customWidth="1"/>
    <col min="9731" max="9731" width="8" style="1" customWidth="1"/>
    <col min="9732" max="9732" width="11.140625" style="1" customWidth="1"/>
    <col min="9733" max="9733" width="8.5703125" style="1" customWidth="1"/>
    <col min="9734" max="9975" width="9.140625" style="1"/>
    <col min="9976" max="9976" width="9.42578125" style="1" bestFit="1" customWidth="1"/>
    <col min="9977" max="9977" width="25.85546875" style="1" customWidth="1"/>
    <col min="9978" max="9978" width="13.7109375" style="1" bestFit="1" customWidth="1"/>
    <col min="9979" max="9979" width="9.140625" style="1" customWidth="1"/>
    <col min="9980" max="9980" width="10" style="1" bestFit="1" customWidth="1"/>
    <col min="9981" max="9981" width="8.28515625" style="1" customWidth="1"/>
    <col min="9982" max="9982" width="10" style="1" bestFit="1" customWidth="1"/>
    <col min="9983" max="9983" width="7.5703125" style="1" customWidth="1"/>
    <col min="9984" max="9984" width="11" style="1" bestFit="1" customWidth="1"/>
    <col min="9985" max="9985" width="8.28515625" style="1" customWidth="1"/>
    <col min="9986" max="9986" width="11" style="1" bestFit="1" customWidth="1"/>
    <col min="9987" max="9987" width="8" style="1" customWidth="1"/>
    <col min="9988" max="9988" width="11.140625" style="1" customWidth="1"/>
    <col min="9989" max="9989" width="8.5703125" style="1" customWidth="1"/>
    <col min="9990" max="10231" width="9.140625" style="1"/>
    <col min="10232" max="10232" width="9.42578125" style="1" bestFit="1" customWidth="1"/>
    <col min="10233" max="10233" width="25.85546875" style="1" customWidth="1"/>
    <col min="10234" max="10234" width="13.7109375" style="1" bestFit="1" customWidth="1"/>
    <col min="10235" max="10235" width="9.140625" style="1" customWidth="1"/>
    <col min="10236" max="10236" width="10" style="1" bestFit="1" customWidth="1"/>
    <col min="10237" max="10237" width="8.28515625" style="1" customWidth="1"/>
    <col min="10238" max="10238" width="10" style="1" bestFit="1" customWidth="1"/>
    <col min="10239" max="10239" width="7.5703125" style="1" customWidth="1"/>
    <col min="10240" max="10240" width="11" style="1" bestFit="1" customWidth="1"/>
    <col min="10241" max="10241" width="8.28515625" style="1" customWidth="1"/>
    <col min="10242" max="10242" width="11" style="1" bestFit="1" customWidth="1"/>
    <col min="10243" max="10243" width="8" style="1" customWidth="1"/>
    <col min="10244" max="10244" width="11.140625" style="1" customWidth="1"/>
    <col min="10245" max="10245" width="8.5703125" style="1" customWidth="1"/>
    <col min="10246" max="10487" width="9.140625" style="1"/>
    <col min="10488" max="10488" width="9.42578125" style="1" bestFit="1" customWidth="1"/>
    <col min="10489" max="10489" width="25.85546875" style="1" customWidth="1"/>
    <col min="10490" max="10490" width="13.7109375" style="1" bestFit="1" customWidth="1"/>
    <col min="10491" max="10491" width="9.140625" style="1" customWidth="1"/>
    <col min="10492" max="10492" width="10" style="1" bestFit="1" customWidth="1"/>
    <col min="10493" max="10493" width="8.28515625" style="1" customWidth="1"/>
    <col min="10494" max="10494" width="10" style="1" bestFit="1" customWidth="1"/>
    <col min="10495" max="10495" width="7.5703125" style="1" customWidth="1"/>
    <col min="10496" max="10496" width="11" style="1" bestFit="1" customWidth="1"/>
    <col min="10497" max="10497" width="8.28515625" style="1" customWidth="1"/>
    <col min="10498" max="10498" width="11" style="1" bestFit="1" customWidth="1"/>
    <col min="10499" max="10499" width="8" style="1" customWidth="1"/>
    <col min="10500" max="10500" width="11.140625" style="1" customWidth="1"/>
    <col min="10501" max="10501" width="8.5703125" style="1" customWidth="1"/>
    <col min="10502" max="10743" width="9.140625" style="1"/>
    <col min="10744" max="10744" width="9.42578125" style="1" bestFit="1" customWidth="1"/>
    <col min="10745" max="10745" width="25.85546875" style="1" customWidth="1"/>
    <col min="10746" max="10746" width="13.7109375" style="1" bestFit="1" customWidth="1"/>
    <col min="10747" max="10747" width="9.140625" style="1" customWidth="1"/>
    <col min="10748" max="10748" width="10" style="1" bestFit="1" customWidth="1"/>
    <col min="10749" max="10749" width="8.28515625" style="1" customWidth="1"/>
    <col min="10750" max="10750" width="10" style="1" bestFit="1" customWidth="1"/>
    <col min="10751" max="10751" width="7.5703125" style="1" customWidth="1"/>
    <col min="10752" max="10752" width="11" style="1" bestFit="1" customWidth="1"/>
    <col min="10753" max="10753" width="8.28515625" style="1" customWidth="1"/>
    <col min="10754" max="10754" width="11" style="1" bestFit="1" customWidth="1"/>
    <col min="10755" max="10755" width="8" style="1" customWidth="1"/>
    <col min="10756" max="10756" width="11.140625" style="1" customWidth="1"/>
    <col min="10757" max="10757" width="8.5703125" style="1" customWidth="1"/>
    <col min="10758" max="10999" width="9.140625" style="1"/>
    <col min="11000" max="11000" width="9.42578125" style="1" bestFit="1" customWidth="1"/>
    <col min="11001" max="11001" width="25.85546875" style="1" customWidth="1"/>
    <col min="11002" max="11002" width="13.7109375" style="1" bestFit="1" customWidth="1"/>
    <col min="11003" max="11003" width="9.140625" style="1" customWidth="1"/>
    <col min="11004" max="11004" width="10" style="1" bestFit="1" customWidth="1"/>
    <col min="11005" max="11005" width="8.28515625" style="1" customWidth="1"/>
    <col min="11006" max="11006" width="10" style="1" bestFit="1" customWidth="1"/>
    <col min="11007" max="11007" width="7.5703125" style="1" customWidth="1"/>
    <col min="11008" max="11008" width="11" style="1" bestFit="1" customWidth="1"/>
    <col min="11009" max="11009" width="8.28515625" style="1" customWidth="1"/>
    <col min="11010" max="11010" width="11" style="1" bestFit="1" customWidth="1"/>
    <col min="11011" max="11011" width="8" style="1" customWidth="1"/>
    <col min="11012" max="11012" width="11.140625" style="1" customWidth="1"/>
    <col min="11013" max="11013" width="8.5703125" style="1" customWidth="1"/>
    <col min="11014" max="11255" width="9.140625" style="1"/>
    <col min="11256" max="11256" width="9.42578125" style="1" bestFit="1" customWidth="1"/>
    <col min="11257" max="11257" width="25.85546875" style="1" customWidth="1"/>
    <col min="11258" max="11258" width="13.7109375" style="1" bestFit="1" customWidth="1"/>
    <col min="11259" max="11259" width="9.140625" style="1" customWidth="1"/>
    <col min="11260" max="11260" width="10" style="1" bestFit="1" customWidth="1"/>
    <col min="11261" max="11261" width="8.28515625" style="1" customWidth="1"/>
    <col min="11262" max="11262" width="10" style="1" bestFit="1" customWidth="1"/>
    <col min="11263" max="11263" width="7.5703125" style="1" customWidth="1"/>
    <col min="11264" max="11264" width="11" style="1" bestFit="1" customWidth="1"/>
    <col min="11265" max="11265" width="8.28515625" style="1" customWidth="1"/>
    <col min="11266" max="11266" width="11" style="1" bestFit="1" customWidth="1"/>
    <col min="11267" max="11267" width="8" style="1" customWidth="1"/>
    <col min="11268" max="11268" width="11.140625" style="1" customWidth="1"/>
    <col min="11269" max="11269" width="8.5703125" style="1" customWidth="1"/>
    <col min="11270" max="11511" width="9.140625" style="1"/>
    <col min="11512" max="11512" width="9.42578125" style="1" bestFit="1" customWidth="1"/>
    <col min="11513" max="11513" width="25.85546875" style="1" customWidth="1"/>
    <col min="11514" max="11514" width="13.7109375" style="1" bestFit="1" customWidth="1"/>
    <col min="11515" max="11515" width="9.140625" style="1" customWidth="1"/>
    <col min="11516" max="11516" width="10" style="1" bestFit="1" customWidth="1"/>
    <col min="11517" max="11517" width="8.28515625" style="1" customWidth="1"/>
    <col min="11518" max="11518" width="10" style="1" bestFit="1" customWidth="1"/>
    <col min="11519" max="11519" width="7.5703125" style="1" customWidth="1"/>
    <col min="11520" max="11520" width="11" style="1" bestFit="1" customWidth="1"/>
    <col min="11521" max="11521" width="8.28515625" style="1" customWidth="1"/>
    <col min="11522" max="11522" width="11" style="1" bestFit="1" customWidth="1"/>
    <col min="11523" max="11523" width="8" style="1" customWidth="1"/>
    <col min="11524" max="11524" width="11.140625" style="1" customWidth="1"/>
    <col min="11525" max="11525" width="8.5703125" style="1" customWidth="1"/>
    <col min="11526" max="11767" width="9.140625" style="1"/>
    <col min="11768" max="11768" width="9.42578125" style="1" bestFit="1" customWidth="1"/>
    <col min="11769" max="11769" width="25.85546875" style="1" customWidth="1"/>
    <col min="11770" max="11770" width="13.7109375" style="1" bestFit="1" customWidth="1"/>
    <col min="11771" max="11771" width="9.140625" style="1" customWidth="1"/>
    <col min="11772" max="11772" width="10" style="1" bestFit="1" customWidth="1"/>
    <col min="11773" max="11773" width="8.28515625" style="1" customWidth="1"/>
    <col min="11774" max="11774" width="10" style="1" bestFit="1" customWidth="1"/>
    <col min="11775" max="11775" width="7.5703125" style="1" customWidth="1"/>
    <col min="11776" max="11776" width="11" style="1" bestFit="1" customWidth="1"/>
    <col min="11777" max="11777" width="8.28515625" style="1" customWidth="1"/>
    <col min="11778" max="11778" width="11" style="1" bestFit="1" customWidth="1"/>
    <col min="11779" max="11779" width="8" style="1" customWidth="1"/>
    <col min="11780" max="11780" width="11.140625" style="1" customWidth="1"/>
    <col min="11781" max="11781" width="8.5703125" style="1" customWidth="1"/>
    <col min="11782" max="12023" width="9.140625" style="1"/>
    <col min="12024" max="12024" width="9.42578125" style="1" bestFit="1" customWidth="1"/>
    <col min="12025" max="12025" width="25.85546875" style="1" customWidth="1"/>
    <col min="12026" max="12026" width="13.7109375" style="1" bestFit="1" customWidth="1"/>
    <col min="12027" max="12027" width="9.140625" style="1" customWidth="1"/>
    <col min="12028" max="12028" width="10" style="1" bestFit="1" customWidth="1"/>
    <col min="12029" max="12029" width="8.28515625" style="1" customWidth="1"/>
    <col min="12030" max="12030" width="10" style="1" bestFit="1" customWidth="1"/>
    <col min="12031" max="12031" width="7.5703125" style="1" customWidth="1"/>
    <col min="12032" max="12032" width="11" style="1" bestFit="1" customWidth="1"/>
    <col min="12033" max="12033" width="8.28515625" style="1" customWidth="1"/>
    <col min="12034" max="12034" width="11" style="1" bestFit="1" customWidth="1"/>
    <col min="12035" max="12035" width="8" style="1" customWidth="1"/>
    <col min="12036" max="12036" width="11.140625" style="1" customWidth="1"/>
    <col min="12037" max="12037" width="8.5703125" style="1" customWidth="1"/>
    <col min="12038" max="12279" width="9.140625" style="1"/>
    <col min="12280" max="12280" width="9.42578125" style="1" bestFit="1" customWidth="1"/>
    <col min="12281" max="12281" width="25.85546875" style="1" customWidth="1"/>
    <col min="12282" max="12282" width="13.7109375" style="1" bestFit="1" customWidth="1"/>
    <col min="12283" max="12283" width="9.140625" style="1" customWidth="1"/>
    <col min="12284" max="12284" width="10" style="1" bestFit="1" customWidth="1"/>
    <col min="12285" max="12285" width="8.28515625" style="1" customWidth="1"/>
    <col min="12286" max="12286" width="10" style="1" bestFit="1" customWidth="1"/>
    <col min="12287" max="12287" width="7.5703125" style="1" customWidth="1"/>
    <col min="12288" max="12288" width="11" style="1" bestFit="1" customWidth="1"/>
    <col min="12289" max="12289" width="8.28515625" style="1" customWidth="1"/>
    <col min="12290" max="12290" width="11" style="1" bestFit="1" customWidth="1"/>
    <col min="12291" max="12291" width="8" style="1" customWidth="1"/>
    <col min="12292" max="12292" width="11.140625" style="1" customWidth="1"/>
    <col min="12293" max="12293" width="8.5703125" style="1" customWidth="1"/>
    <col min="12294" max="12535" width="9.140625" style="1"/>
    <col min="12536" max="12536" width="9.42578125" style="1" bestFit="1" customWidth="1"/>
    <col min="12537" max="12537" width="25.85546875" style="1" customWidth="1"/>
    <col min="12538" max="12538" width="13.7109375" style="1" bestFit="1" customWidth="1"/>
    <col min="12539" max="12539" width="9.140625" style="1" customWidth="1"/>
    <col min="12540" max="12540" width="10" style="1" bestFit="1" customWidth="1"/>
    <col min="12541" max="12541" width="8.28515625" style="1" customWidth="1"/>
    <col min="12542" max="12542" width="10" style="1" bestFit="1" customWidth="1"/>
    <col min="12543" max="12543" width="7.5703125" style="1" customWidth="1"/>
    <col min="12544" max="12544" width="11" style="1" bestFit="1" customWidth="1"/>
    <col min="12545" max="12545" width="8.28515625" style="1" customWidth="1"/>
    <col min="12546" max="12546" width="11" style="1" bestFit="1" customWidth="1"/>
    <col min="12547" max="12547" width="8" style="1" customWidth="1"/>
    <col min="12548" max="12548" width="11.140625" style="1" customWidth="1"/>
    <col min="12549" max="12549" width="8.5703125" style="1" customWidth="1"/>
    <col min="12550" max="12791" width="9.140625" style="1"/>
    <col min="12792" max="12792" width="9.42578125" style="1" bestFit="1" customWidth="1"/>
    <col min="12793" max="12793" width="25.85546875" style="1" customWidth="1"/>
    <col min="12794" max="12794" width="13.7109375" style="1" bestFit="1" customWidth="1"/>
    <col min="12795" max="12795" width="9.140625" style="1" customWidth="1"/>
    <col min="12796" max="12796" width="10" style="1" bestFit="1" customWidth="1"/>
    <col min="12797" max="12797" width="8.28515625" style="1" customWidth="1"/>
    <col min="12798" max="12798" width="10" style="1" bestFit="1" customWidth="1"/>
    <col min="12799" max="12799" width="7.5703125" style="1" customWidth="1"/>
    <col min="12800" max="12800" width="11" style="1" bestFit="1" customWidth="1"/>
    <col min="12801" max="12801" width="8.28515625" style="1" customWidth="1"/>
    <col min="12802" max="12802" width="11" style="1" bestFit="1" customWidth="1"/>
    <col min="12803" max="12803" width="8" style="1" customWidth="1"/>
    <col min="12804" max="12804" width="11.140625" style="1" customWidth="1"/>
    <col min="12805" max="12805" width="8.5703125" style="1" customWidth="1"/>
    <col min="12806" max="13047" width="9.140625" style="1"/>
    <col min="13048" max="13048" width="9.42578125" style="1" bestFit="1" customWidth="1"/>
    <col min="13049" max="13049" width="25.85546875" style="1" customWidth="1"/>
    <col min="13050" max="13050" width="13.7109375" style="1" bestFit="1" customWidth="1"/>
    <col min="13051" max="13051" width="9.140625" style="1" customWidth="1"/>
    <col min="13052" max="13052" width="10" style="1" bestFit="1" customWidth="1"/>
    <col min="13053" max="13053" width="8.28515625" style="1" customWidth="1"/>
    <col min="13054" max="13054" width="10" style="1" bestFit="1" customWidth="1"/>
    <col min="13055" max="13055" width="7.5703125" style="1" customWidth="1"/>
    <col min="13056" max="13056" width="11" style="1" bestFit="1" customWidth="1"/>
    <col min="13057" max="13057" width="8.28515625" style="1" customWidth="1"/>
    <col min="13058" max="13058" width="11" style="1" bestFit="1" customWidth="1"/>
    <col min="13059" max="13059" width="8" style="1" customWidth="1"/>
    <col min="13060" max="13060" width="11.140625" style="1" customWidth="1"/>
    <col min="13061" max="13061" width="8.5703125" style="1" customWidth="1"/>
    <col min="13062" max="13303" width="9.140625" style="1"/>
    <col min="13304" max="13304" width="9.42578125" style="1" bestFit="1" customWidth="1"/>
    <col min="13305" max="13305" width="25.85546875" style="1" customWidth="1"/>
    <col min="13306" max="13306" width="13.7109375" style="1" bestFit="1" customWidth="1"/>
    <col min="13307" max="13307" width="9.140625" style="1" customWidth="1"/>
    <col min="13308" max="13308" width="10" style="1" bestFit="1" customWidth="1"/>
    <col min="13309" max="13309" width="8.28515625" style="1" customWidth="1"/>
    <col min="13310" max="13310" width="10" style="1" bestFit="1" customWidth="1"/>
    <col min="13311" max="13311" width="7.5703125" style="1" customWidth="1"/>
    <col min="13312" max="13312" width="11" style="1" bestFit="1" customWidth="1"/>
    <col min="13313" max="13313" width="8.28515625" style="1" customWidth="1"/>
    <col min="13314" max="13314" width="11" style="1" bestFit="1" customWidth="1"/>
    <col min="13315" max="13315" width="8" style="1" customWidth="1"/>
    <col min="13316" max="13316" width="11.140625" style="1" customWidth="1"/>
    <col min="13317" max="13317" width="8.5703125" style="1" customWidth="1"/>
    <col min="13318" max="13559" width="9.140625" style="1"/>
    <col min="13560" max="13560" width="9.42578125" style="1" bestFit="1" customWidth="1"/>
    <col min="13561" max="13561" width="25.85546875" style="1" customWidth="1"/>
    <col min="13562" max="13562" width="13.7109375" style="1" bestFit="1" customWidth="1"/>
    <col min="13563" max="13563" width="9.140625" style="1" customWidth="1"/>
    <col min="13564" max="13564" width="10" style="1" bestFit="1" customWidth="1"/>
    <col min="13565" max="13565" width="8.28515625" style="1" customWidth="1"/>
    <col min="13566" max="13566" width="10" style="1" bestFit="1" customWidth="1"/>
    <col min="13567" max="13567" width="7.5703125" style="1" customWidth="1"/>
    <col min="13568" max="13568" width="11" style="1" bestFit="1" customWidth="1"/>
    <col min="13569" max="13569" width="8.28515625" style="1" customWidth="1"/>
    <col min="13570" max="13570" width="11" style="1" bestFit="1" customWidth="1"/>
    <col min="13571" max="13571" width="8" style="1" customWidth="1"/>
    <col min="13572" max="13572" width="11.140625" style="1" customWidth="1"/>
    <col min="13573" max="13573" width="8.5703125" style="1" customWidth="1"/>
    <col min="13574" max="13815" width="9.140625" style="1"/>
    <col min="13816" max="13816" width="9.42578125" style="1" bestFit="1" customWidth="1"/>
    <col min="13817" max="13817" width="25.85546875" style="1" customWidth="1"/>
    <col min="13818" max="13818" width="13.7109375" style="1" bestFit="1" customWidth="1"/>
    <col min="13819" max="13819" width="9.140625" style="1" customWidth="1"/>
    <col min="13820" max="13820" width="10" style="1" bestFit="1" customWidth="1"/>
    <col min="13821" max="13821" width="8.28515625" style="1" customWidth="1"/>
    <col min="13822" max="13822" width="10" style="1" bestFit="1" customWidth="1"/>
    <col min="13823" max="13823" width="7.5703125" style="1" customWidth="1"/>
    <col min="13824" max="13824" width="11" style="1" bestFit="1" customWidth="1"/>
    <col min="13825" max="13825" width="8.28515625" style="1" customWidth="1"/>
    <col min="13826" max="13826" width="11" style="1" bestFit="1" customWidth="1"/>
    <col min="13827" max="13827" width="8" style="1" customWidth="1"/>
    <col min="13828" max="13828" width="11.140625" style="1" customWidth="1"/>
    <col min="13829" max="13829" width="8.5703125" style="1" customWidth="1"/>
    <col min="13830" max="14071" width="9.140625" style="1"/>
    <col min="14072" max="14072" width="9.42578125" style="1" bestFit="1" customWidth="1"/>
    <col min="14073" max="14073" width="25.85546875" style="1" customWidth="1"/>
    <col min="14074" max="14074" width="13.7109375" style="1" bestFit="1" customWidth="1"/>
    <col min="14075" max="14075" width="9.140625" style="1" customWidth="1"/>
    <col min="14076" max="14076" width="10" style="1" bestFit="1" customWidth="1"/>
    <col min="14077" max="14077" width="8.28515625" style="1" customWidth="1"/>
    <col min="14078" max="14078" width="10" style="1" bestFit="1" customWidth="1"/>
    <col min="14079" max="14079" width="7.5703125" style="1" customWidth="1"/>
    <col min="14080" max="14080" width="11" style="1" bestFit="1" customWidth="1"/>
    <col min="14081" max="14081" width="8.28515625" style="1" customWidth="1"/>
    <col min="14082" max="14082" width="11" style="1" bestFit="1" customWidth="1"/>
    <col min="14083" max="14083" width="8" style="1" customWidth="1"/>
    <col min="14084" max="14084" width="11.140625" style="1" customWidth="1"/>
    <col min="14085" max="14085" width="8.5703125" style="1" customWidth="1"/>
    <col min="14086" max="14327" width="9.140625" style="1"/>
    <col min="14328" max="14328" width="9.42578125" style="1" bestFit="1" customWidth="1"/>
    <col min="14329" max="14329" width="25.85546875" style="1" customWidth="1"/>
    <col min="14330" max="14330" width="13.7109375" style="1" bestFit="1" customWidth="1"/>
    <col min="14331" max="14331" width="9.140625" style="1" customWidth="1"/>
    <col min="14332" max="14332" width="10" style="1" bestFit="1" customWidth="1"/>
    <col min="14333" max="14333" width="8.28515625" style="1" customWidth="1"/>
    <col min="14334" max="14334" width="10" style="1" bestFit="1" customWidth="1"/>
    <col min="14335" max="14335" width="7.5703125" style="1" customWidth="1"/>
    <col min="14336" max="14336" width="11" style="1" bestFit="1" customWidth="1"/>
    <col min="14337" max="14337" width="8.28515625" style="1" customWidth="1"/>
    <col min="14338" max="14338" width="11" style="1" bestFit="1" customWidth="1"/>
    <col min="14339" max="14339" width="8" style="1" customWidth="1"/>
    <col min="14340" max="14340" width="11.140625" style="1" customWidth="1"/>
    <col min="14341" max="14341" width="8.5703125" style="1" customWidth="1"/>
    <col min="14342" max="14583" width="9.140625" style="1"/>
    <col min="14584" max="14584" width="9.42578125" style="1" bestFit="1" customWidth="1"/>
    <col min="14585" max="14585" width="25.85546875" style="1" customWidth="1"/>
    <col min="14586" max="14586" width="13.7109375" style="1" bestFit="1" customWidth="1"/>
    <col min="14587" max="14587" width="9.140625" style="1" customWidth="1"/>
    <col min="14588" max="14588" width="10" style="1" bestFit="1" customWidth="1"/>
    <col min="14589" max="14589" width="8.28515625" style="1" customWidth="1"/>
    <col min="14590" max="14590" width="10" style="1" bestFit="1" customWidth="1"/>
    <col min="14591" max="14591" width="7.5703125" style="1" customWidth="1"/>
    <col min="14592" max="14592" width="11" style="1" bestFit="1" customWidth="1"/>
    <col min="14593" max="14593" width="8.28515625" style="1" customWidth="1"/>
    <col min="14594" max="14594" width="11" style="1" bestFit="1" customWidth="1"/>
    <col min="14595" max="14595" width="8" style="1" customWidth="1"/>
    <col min="14596" max="14596" width="11.140625" style="1" customWidth="1"/>
    <col min="14597" max="14597" width="8.5703125" style="1" customWidth="1"/>
    <col min="14598" max="14839" width="9.140625" style="1"/>
    <col min="14840" max="14840" width="9.42578125" style="1" bestFit="1" customWidth="1"/>
    <col min="14841" max="14841" width="25.85546875" style="1" customWidth="1"/>
    <col min="14842" max="14842" width="13.7109375" style="1" bestFit="1" customWidth="1"/>
    <col min="14843" max="14843" width="9.140625" style="1" customWidth="1"/>
    <col min="14844" max="14844" width="10" style="1" bestFit="1" customWidth="1"/>
    <col min="14845" max="14845" width="8.28515625" style="1" customWidth="1"/>
    <col min="14846" max="14846" width="10" style="1" bestFit="1" customWidth="1"/>
    <col min="14847" max="14847" width="7.5703125" style="1" customWidth="1"/>
    <col min="14848" max="14848" width="11" style="1" bestFit="1" customWidth="1"/>
    <col min="14849" max="14849" width="8.28515625" style="1" customWidth="1"/>
    <col min="14850" max="14850" width="11" style="1" bestFit="1" customWidth="1"/>
    <col min="14851" max="14851" width="8" style="1" customWidth="1"/>
    <col min="14852" max="14852" width="11.140625" style="1" customWidth="1"/>
    <col min="14853" max="14853" width="8.5703125" style="1" customWidth="1"/>
    <col min="14854" max="15095" width="9.140625" style="1"/>
    <col min="15096" max="15096" width="9.42578125" style="1" bestFit="1" customWidth="1"/>
    <col min="15097" max="15097" width="25.85546875" style="1" customWidth="1"/>
    <col min="15098" max="15098" width="13.7109375" style="1" bestFit="1" customWidth="1"/>
    <col min="15099" max="15099" width="9.140625" style="1" customWidth="1"/>
    <col min="15100" max="15100" width="10" style="1" bestFit="1" customWidth="1"/>
    <col min="15101" max="15101" width="8.28515625" style="1" customWidth="1"/>
    <col min="15102" max="15102" width="10" style="1" bestFit="1" customWidth="1"/>
    <col min="15103" max="15103" width="7.5703125" style="1" customWidth="1"/>
    <col min="15104" max="15104" width="11" style="1" bestFit="1" customWidth="1"/>
    <col min="15105" max="15105" width="8.28515625" style="1" customWidth="1"/>
    <col min="15106" max="15106" width="11" style="1" bestFit="1" customWidth="1"/>
    <col min="15107" max="15107" width="8" style="1" customWidth="1"/>
    <col min="15108" max="15108" width="11.140625" style="1" customWidth="1"/>
    <col min="15109" max="15109" width="8.5703125" style="1" customWidth="1"/>
    <col min="15110" max="15351" width="9.140625" style="1"/>
    <col min="15352" max="15352" width="9.42578125" style="1" bestFit="1" customWidth="1"/>
    <col min="15353" max="15353" width="25.85546875" style="1" customWidth="1"/>
    <col min="15354" max="15354" width="13.7109375" style="1" bestFit="1" customWidth="1"/>
    <col min="15355" max="15355" width="9.140625" style="1" customWidth="1"/>
    <col min="15356" max="15356" width="10" style="1" bestFit="1" customWidth="1"/>
    <col min="15357" max="15357" width="8.28515625" style="1" customWidth="1"/>
    <col min="15358" max="15358" width="10" style="1" bestFit="1" customWidth="1"/>
    <col min="15359" max="15359" width="7.5703125" style="1" customWidth="1"/>
    <col min="15360" max="15360" width="11" style="1" bestFit="1" customWidth="1"/>
    <col min="15361" max="15361" width="8.28515625" style="1" customWidth="1"/>
    <col min="15362" max="15362" width="11" style="1" bestFit="1" customWidth="1"/>
    <col min="15363" max="15363" width="8" style="1" customWidth="1"/>
    <col min="15364" max="15364" width="11.140625" style="1" customWidth="1"/>
    <col min="15365" max="15365" width="8.5703125" style="1" customWidth="1"/>
    <col min="15366" max="15607" width="9.140625" style="1"/>
    <col min="15608" max="15608" width="9.42578125" style="1" bestFit="1" customWidth="1"/>
    <col min="15609" max="15609" width="25.85546875" style="1" customWidth="1"/>
    <col min="15610" max="15610" width="13.7109375" style="1" bestFit="1" customWidth="1"/>
    <col min="15611" max="15611" width="9.140625" style="1" customWidth="1"/>
    <col min="15612" max="15612" width="10" style="1" bestFit="1" customWidth="1"/>
    <col min="15613" max="15613" width="8.28515625" style="1" customWidth="1"/>
    <col min="15614" max="15614" width="10" style="1" bestFit="1" customWidth="1"/>
    <col min="15615" max="15615" width="7.5703125" style="1" customWidth="1"/>
    <col min="15616" max="15616" width="11" style="1" bestFit="1" customWidth="1"/>
    <col min="15617" max="15617" width="8.28515625" style="1" customWidth="1"/>
    <col min="15618" max="15618" width="11" style="1" bestFit="1" customWidth="1"/>
    <col min="15619" max="15619" width="8" style="1" customWidth="1"/>
    <col min="15620" max="15620" width="11.140625" style="1" customWidth="1"/>
    <col min="15621" max="15621" width="8.5703125" style="1" customWidth="1"/>
    <col min="15622" max="15863" width="9.140625" style="1"/>
    <col min="15864" max="15864" width="9.42578125" style="1" bestFit="1" customWidth="1"/>
    <col min="15865" max="15865" width="25.85546875" style="1" customWidth="1"/>
    <col min="15866" max="15866" width="13.7109375" style="1" bestFit="1" customWidth="1"/>
    <col min="15867" max="15867" width="9.140625" style="1" customWidth="1"/>
    <col min="15868" max="15868" width="10" style="1" bestFit="1" customWidth="1"/>
    <col min="15869" max="15869" width="8.28515625" style="1" customWidth="1"/>
    <col min="15870" max="15870" width="10" style="1" bestFit="1" customWidth="1"/>
    <col min="15871" max="15871" width="7.5703125" style="1" customWidth="1"/>
    <col min="15872" max="15872" width="11" style="1" bestFit="1" customWidth="1"/>
    <col min="15873" max="15873" width="8.28515625" style="1" customWidth="1"/>
    <col min="15874" max="15874" width="11" style="1" bestFit="1" customWidth="1"/>
    <col min="15875" max="15875" width="8" style="1" customWidth="1"/>
    <col min="15876" max="15876" width="11.140625" style="1" customWidth="1"/>
    <col min="15877" max="15877" width="8.5703125" style="1" customWidth="1"/>
    <col min="15878" max="16119" width="9.140625" style="1"/>
    <col min="16120" max="16120" width="9.42578125" style="1" bestFit="1" customWidth="1"/>
    <col min="16121" max="16121" width="25.85546875" style="1" customWidth="1"/>
    <col min="16122" max="16122" width="13.7109375" style="1" bestFit="1" customWidth="1"/>
    <col min="16123" max="16123" width="9.140625" style="1" customWidth="1"/>
    <col min="16124" max="16124" width="10" style="1" bestFit="1" customWidth="1"/>
    <col min="16125" max="16125" width="8.28515625" style="1" customWidth="1"/>
    <col min="16126" max="16126" width="10" style="1" bestFit="1" customWidth="1"/>
    <col min="16127" max="16127" width="7.5703125" style="1" customWidth="1"/>
    <col min="16128" max="16128" width="11" style="1" bestFit="1" customWidth="1"/>
    <col min="16129" max="16129" width="8.28515625" style="1" customWidth="1"/>
    <col min="16130" max="16130" width="11" style="1" bestFit="1" customWidth="1"/>
    <col min="16131" max="16131" width="8" style="1" customWidth="1"/>
    <col min="16132" max="16132" width="11.140625" style="1" customWidth="1"/>
    <col min="16133" max="16133" width="8.5703125" style="1" customWidth="1"/>
    <col min="16134" max="16384" width="9.140625" style="1"/>
  </cols>
  <sheetData>
    <row r="1" spans="1:16" ht="27" customHeight="1" x14ac:dyDescent="0.2">
      <c r="A1" s="160" t="s">
        <v>4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2"/>
    </row>
    <row r="2" spans="1:16" ht="23.25" customHeight="1" x14ac:dyDescent="0.2">
      <c r="A2" s="163" t="s">
        <v>35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5"/>
    </row>
    <row r="3" spans="1:16" ht="15" x14ac:dyDescent="0.2">
      <c r="A3" s="231" t="s">
        <v>90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3"/>
    </row>
    <row r="4" spans="1:16" ht="15" customHeight="1" x14ac:dyDescent="0.2">
      <c r="A4" s="228" t="s">
        <v>81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30"/>
    </row>
    <row r="5" spans="1:16" ht="15" customHeight="1" x14ac:dyDescent="0.25">
      <c r="A5" s="225" t="s">
        <v>69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7"/>
    </row>
    <row r="6" spans="1:16" ht="12.75" customHeight="1" x14ac:dyDescent="0.2">
      <c r="A6" s="237" t="s">
        <v>0</v>
      </c>
      <c r="B6" s="239" t="s">
        <v>5</v>
      </c>
      <c r="C6" s="241" t="s">
        <v>37</v>
      </c>
      <c r="D6" s="241" t="s">
        <v>6</v>
      </c>
      <c r="E6" s="222" t="s">
        <v>38</v>
      </c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4"/>
    </row>
    <row r="7" spans="1:16" x14ac:dyDescent="0.2">
      <c r="A7" s="238"/>
      <c r="B7" s="240"/>
      <c r="C7" s="242"/>
      <c r="D7" s="242"/>
      <c r="E7" s="243" t="s">
        <v>39</v>
      </c>
      <c r="F7" s="244"/>
      <c r="G7" s="245"/>
      <c r="H7" s="243" t="s">
        <v>40</v>
      </c>
      <c r="I7" s="244"/>
      <c r="J7" s="245"/>
      <c r="K7" s="243" t="s">
        <v>41</v>
      </c>
      <c r="L7" s="244"/>
      <c r="M7" s="245"/>
      <c r="N7" s="243" t="s">
        <v>42</v>
      </c>
      <c r="O7" s="244"/>
      <c r="P7" s="293"/>
    </row>
    <row r="8" spans="1:16" x14ac:dyDescent="0.2">
      <c r="A8" s="234">
        <v>1</v>
      </c>
      <c r="B8" s="246" t="s">
        <v>45</v>
      </c>
      <c r="C8" s="249">
        <f>P.ORÇAMENTÁRIA!H10</f>
        <v>0</v>
      </c>
      <c r="D8" s="252" t="e">
        <f>C8/$C$17</f>
        <v>#DIV/0!</v>
      </c>
      <c r="E8" s="42">
        <v>1</v>
      </c>
      <c r="F8" s="43"/>
      <c r="G8" s="44"/>
      <c r="H8" s="42"/>
      <c r="I8" s="43"/>
      <c r="J8" s="44"/>
      <c r="K8" s="42"/>
      <c r="L8" s="43"/>
      <c r="M8" s="44"/>
      <c r="N8" s="42"/>
      <c r="O8" s="43"/>
      <c r="P8" s="52"/>
    </row>
    <row r="9" spans="1:16" x14ac:dyDescent="0.2">
      <c r="A9" s="235"/>
      <c r="B9" s="247"/>
      <c r="C9" s="250"/>
      <c r="D9" s="253"/>
      <c r="E9" s="48"/>
      <c r="F9" s="46"/>
      <c r="G9" s="47"/>
      <c r="H9" s="45"/>
      <c r="I9" s="46"/>
      <c r="J9" s="47"/>
      <c r="K9" s="45"/>
      <c r="L9" s="46"/>
      <c r="M9" s="47"/>
      <c r="N9" s="45"/>
      <c r="O9" s="46"/>
      <c r="P9" s="53"/>
    </row>
    <row r="10" spans="1:16" x14ac:dyDescent="0.2">
      <c r="A10" s="236"/>
      <c r="B10" s="248"/>
      <c r="C10" s="251"/>
      <c r="D10" s="254"/>
      <c r="E10" s="255">
        <f>$C$8*E8</f>
        <v>0</v>
      </c>
      <c r="F10" s="256"/>
      <c r="G10" s="257"/>
      <c r="H10" s="255"/>
      <c r="I10" s="256"/>
      <c r="J10" s="257"/>
      <c r="K10" s="255"/>
      <c r="L10" s="256"/>
      <c r="M10" s="257"/>
      <c r="N10" s="255"/>
      <c r="O10" s="256"/>
      <c r="P10" s="289"/>
    </row>
    <row r="11" spans="1:16" x14ac:dyDescent="0.2">
      <c r="A11" s="234">
        <v>2</v>
      </c>
      <c r="B11" s="246" t="s">
        <v>89</v>
      </c>
      <c r="C11" s="249">
        <f>P.ORÇAMENTÁRIA!H13</f>
        <v>0</v>
      </c>
      <c r="D11" s="252" t="e">
        <f>C11/$C$17</f>
        <v>#DIV/0!</v>
      </c>
      <c r="E11" s="42"/>
      <c r="F11" s="258">
        <v>0.5</v>
      </c>
      <c r="G11" s="259"/>
      <c r="H11" s="42"/>
      <c r="I11" s="258">
        <v>0.5</v>
      </c>
      <c r="J11" s="259"/>
      <c r="K11" s="42"/>
      <c r="L11" s="43"/>
      <c r="M11" s="44"/>
      <c r="N11" s="42"/>
      <c r="O11" s="43"/>
      <c r="P11" s="52"/>
    </row>
    <row r="12" spans="1:16" x14ac:dyDescent="0.2">
      <c r="A12" s="235"/>
      <c r="B12" s="247"/>
      <c r="C12" s="250"/>
      <c r="D12" s="253"/>
      <c r="E12" s="48"/>
      <c r="F12" s="49"/>
      <c r="G12" s="50"/>
      <c r="H12" s="48"/>
      <c r="I12" s="49"/>
      <c r="J12" s="50"/>
      <c r="K12" s="45"/>
      <c r="L12" s="46"/>
      <c r="M12" s="47"/>
      <c r="N12" s="45"/>
      <c r="O12" s="46"/>
      <c r="P12" s="53"/>
    </row>
    <row r="13" spans="1:16" x14ac:dyDescent="0.2">
      <c r="A13" s="236"/>
      <c r="B13" s="248"/>
      <c r="C13" s="251"/>
      <c r="D13" s="254"/>
      <c r="E13" s="255">
        <f>$C$11*F11</f>
        <v>0</v>
      </c>
      <c r="F13" s="256"/>
      <c r="G13" s="257"/>
      <c r="H13" s="255">
        <f>$C$11*I11</f>
        <v>0</v>
      </c>
      <c r="I13" s="256"/>
      <c r="J13" s="257"/>
      <c r="K13" s="255"/>
      <c r="L13" s="256"/>
      <c r="M13" s="257"/>
      <c r="N13" s="255"/>
      <c r="O13" s="256"/>
      <c r="P13" s="289"/>
    </row>
    <row r="14" spans="1:16" ht="15" customHeight="1" x14ac:dyDescent="0.2">
      <c r="A14" s="234">
        <v>3</v>
      </c>
      <c r="B14" s="246" t="s">
        <v>47</v>
      </c>
      <c r="C14" s="249">
        <f>P.ORÇAMENTÁRIA!H21</f>
        <v>0</v>
      </c>
      <c r="D14" s="252" t="e">
        <f>C14/$C$17</f>
        <v>#DIV/0!</v>
      </c>
      <c r="E14" s="42"/>
      <c r="F14" s="43"/>
      <c r="G14" s="44"/>
      <c r="H14" s="276">
        <v>0.33</v>
      </c>
      <c r="I14" s="258"/>
      <c r="J14" s="259"/>
      <c r="K14" s="276">
        <v>0.33</v>
      </c>
      <c r="L14" s="258"/>
      <c r="M14" s="259"/>
      <c r="N14" s="290">
        <v>0.34</v>
      </c>
      <c r="O14" s="291"/>
      <c r="P14" s="292"/>
    </row>
    <row r="15" spans="1:16" ht="12.75" customHeight="1" x14ac:dyDescent="0.2">
      <c r="A15" s="235"/>
      <c r="B15" s="247"/>
      <c r="C15" s="250"/>
      <c r="D15" s="253"/>
      <c r="E15" s="45"/>
      <c r="F15" s="46"/>
      <c r="G15" s="47"/>
      <c r="H15" s="48"/>
      <c r="I15" s="49"/>
      <c r="J15" s="50"/>
      <c r="K15" s="48"/>
      <c r="L15" s="49"/>
      <c r="M15" s="50"/>
      <c r="N15" s="48"/>
      <c r="O15" s="49"/>
      <c r="P15" s="54"/>
    </row>
    <row r="16" spans="1:16" x14ac:dyDescent="0.2">
      <c r="A16" s="236"/>
      <c r="B16" s="248"/>
      <c r="C16" s="251"/>
      <c r="D16" s="254"/>
      <c r="E16" s="255"/>
      <c r="F16" s="256"/>
      <c r="G16" s="257"/>
      <c r="H16" s="255">
        <f>$C$14*H14</f>
        <v>0</v>
      </c>
      <c r="I16" s="256"/>
      <c r="J16" s="257"/>
      <c r="K16" s="255">
        <f>$C$14*K14</f>
        <v>0</v>
      </c>
      <c r="L16" s="256"/>
      <c r="M16" s="257"/>
      <c r="N16" s="255">
        <f>C14*N14</f>
        <v>0</v>
      </c>
      <c r="O16" s="256"/>
      <c r="P16" s="289"/>
    </row>
    <row r="17" spans="1:22" ht="15" x14ac:dyDescent="0.25">
      <c r="A17" s="277" t="s">
        <v>3</v>
      </c>
      <c r="B17" s="279"/>
      <c r="C17" s="285">
        <f>SUM(C8:C16)</f>
        <v>0</v>
      </c>
      <c r="D17" s="286"/>
      <c r="E17" s="268">
        <f>E10+E13+E16</f>
        <v>0</v>
      </c>
      <c r="F17" s="269"/>
      <c r="G17" s="270"/>
      <c r="H17" s="268">
        <f>H10+H13+H16</f>
        <v>0</v>
      </c>
      <c r="I17" s="269"/>
      <c r="J17" s="270"/>
      <c r="K17" s="268">
        <f>K10+K13+K16</f>
        <v>0</v>
      </c>
      <c r="L17" s="269"/>
      <c r="M17" s="270"/>
      <c r="N17" s="268">
        <f>N10+N13+N16</f>
        <v>0</v>
      </c>
      <c r="O17" s="269"/>
      <c r="P17" s="274"/>
    </row>
    <row r="18" spans="1:22" ht="15" x14ac:dyDescent="0.25">
      <c r="A18" s="283"/>
      <c r="B18" s="284"/>
      <c r="C18" s="287" t="e">
        <f>C17/C17</f>
        <v>#DIV/0!</v>
      </c>
      <c r="D18" s="288"/>
      <c r="E18" s="271" t="e">
        <f>E17/$C$17</f>
        <v>#DIV/0!</v>
      </c>
      <c r="F18" s="272"/>
      <c r="G18" s="273"/>
      <c r="H18" s="271" t="e">
        <f>H17/$C$17</f>
        <v>#DIV/0!</v>
      </c>
      <c r="I18" s="272"/>
      <c r="J18" s="273"/>
      <c r="K18" s="271" t="e">
        <f>K17/$C$17</f>
        <v>#DIV/0!</v>
      </c>
      <c r="L18" s="272"/>
      <c r="M18" s="273"/>
      <c r="N18" s="271" t="e">
        <f>N17/$C$17</f>
        <v>#DIV/0!</v>
      </c>
      <c r="O18" s="272"/>
      <c r="P18" s="275"/>
    </row>
    <row r="19" spans="1:22" ht="12.75" customHeight="1" x14ac:dyDescent="0.2">
      <c r="A19" s="277" t="s">
        <v>43</v>
      </c>
      <c r="B19" s="278"/>
      <c r="C19" s="278"/>
      <c r="D19" s="279"/>
      <c r="E19" s="260">
        <f>E17</f>
        <v>0</v>
      </c>
      <c r="F19" s="261"/>
      <c r="G19" s="262"/>
      <c r="H19" s="260">
        <f>H17+E19</f>
        <v>0</v>
      </c>
      <c r="I19" s="261"/>
      <c r="J19" s="262"/>
      <c r="K19" s="260">
        <f>K17+H19</f>
        <v>0</v>
      </c>
      <c r="L19" s="261"/>
      <c r="M19" s="262"/>
      <c r="N19" s="260">
        <f>N17+K19</f>
        <v>0</v>
      </c>
      <c r="O19" s="261"/>
      <c r="P19" s="266"/>
      <c r="S19" s="112"/>
    </row>
    <row r="20" spans="1:22" ht="12.75" customHeight="1" thickBot="1" x14ac:dyDescent="0.25">
      <c r="A20" s="280"/>
      <c r="B20" s="281"/>
      <c r="C20" s="281"/>
      <c r="D20" s="282"/>
      <c r="E20" s="263" t="e">
        <f>E19/$C$17</f>
        <v>#DIV/0!</v>
      </c>
      <c r="F20" s="264"/>
      <c r="G20" s="265"/>
      <c r="H20" s="263" t="e">
        <f>H19/$C$17</f>
        <v>#DIV/0!</v>
      </c>
      <c r="I20" s="264"/>
      <c r="J20" s="265"/>
      <c r="K20" s="263" t="e">
        <f>K19/$C$17</f>
        <v>#DIV/0!</v>
      </c>
      <c r="L20" s="264"/>
      <c r="M20" s="265"/>
      <c r="N20" s="263" t="e">
        <f>N19/$C$17</f>
        <v>#DIV/0!</v>
      </c>
      <c r="O20" s="264"/>
      <c r="P20" s="267"/>
    </row>
    <row r="21" spans="1:22" x14ac:dyDescent="0.2"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</row>
    <row r="22" spans="1:22" x14ac:dyDescent="0.2">
      <c r="S22" s="116"/>
      <c r="T22" s="117"/>
      <c r="U22" s="117"/>
      <c r="V22" s="117"/>
    </row>
    <row r="23" spans="1:22" x14ac:dyDescent="0.2">
      <c r="S23" s="118"/>
      <c r="T23" s="118"/>
      <c r="U23" s="118"/>
      <c r="V23" s="118"/>
    </row>
    <row r="24" spans="1:22" ht="12.75" customHeight="1" x14ac:dyDescent="0.2">
      <c r="A24" s="218" t="s">
        <v>48</v>
      </c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</row>
    <row r="25" spans="1:22" ht="12.75" customHeight="1" x14ac:dyDescent="0.2">
      <c r="A25" s="209" t="s">
        <v>70</v>
      </c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</row>
  </sheetData>
  <mergeCells count="65">
    <mergeCell ref="H14:J14"/>
    <mergeCell ref="H16:J16"/>
    <mergeCell ref="N14:P14"/>
    <mergeCell ref="K7:M7"/>
    <mergeCell ref="K10:M10"/>
    <mergeCell ref="K13:M13"/>
    <mergeCell ref="N7:P7"/>
    <mergeCell ref="N10:P10"/>
    <mergeCell ref="N13:P13"/>
    <mergeCell ref="A25:P25"/>
    <mergeCell ref="E10:G10"/>
    <mergeCell ref="E13:G13"/>
    <mergeCell ref="K14:M14"/>
    <mergeCell ref="A24:P24"/>
    <mergeCell ref="K16:M16"/>
    <mergeCell ref="A19:D20"/>
    <mergeCell ref="H19:J19"/>
    <mergeCell ref="A17:B18"/>
    <mergeCell ref="C17:D17"/>
    <mergeCell ref="C18:D18"/>
    <mergeCell ref="E17:G17"/>
    <mergeCell ref="E18:G18"/>
    <mergeCell ref="H17:J17"/>
    <mergeCell ref="H18:J18"/>
    <mergeCell ref="N16:P16"/>
    <mergeCell ref="N19:P19"/>
    <mergeCell ref="N20:P20"/>
    <mergeCell ref="K17:M17"/>
    <mergeCell ref="K18:M18"/>
    <mergeCell ref="N17:P17"/>
    <mergeCell ref="N18:P18"/>
    <mergeCell ref="E19:G19"/>
    <mergeCell ref="E20:G20"/>
    <mergeCell ref="H20:J20"/>
    <mergeCell ref="K19:M19"/>
    <mergeCell ref="K20:M20"/>
    <mergeCell ref="A14:A16"/>
    <mergeCell ref="B14:B16"/>
    <mergeCell ref="C14:C16"/>
    <mergeCell ref="D14:D16"/>
    <mergeCell ref="E16:G16"/>
    <mergeCell ref="A11:A13"/>
    <mergeCell ref="B11:B13"/>
    <mergeCell ref="C11:C13"/>
    <mergeCell ref="D11:D13"/>
    <mergeCell ref="H13:J13"/>
    <mergeCell ref="I11:J11"/>
    <mergeCell ref="F11:G11"/>
    <mergeCell ref="E7:G7"/>
    <mergeCell ref="B8:B10"/>
    <mergeCell ref="C8:C10"/>
    <mergeCell ref="D8:D10"/>
    <mergeCell ref="H7:J7"/>
    <mergeCell ref="H10:J10"/>
    <mergeCell ref="A8:A10"/>
    <mergeCell ref="A6:A7"/>
    <mergeCell ref="B6:B7"/>
    <mergeCell ref="C6:C7"/>
    <mergeCell ref="D6:D7"/>
    <mergeCell ref="A1:P1"/>
    <mergeCell ref="E6:P6"/>
    <mergeCell ref="A5:P5"/>
    <mergeCell ref="A4:P4"/>
    <mergeCell ref="A3:P3"/>
    <mergeCell ref="A2:P2"/>
  </mergeCells>
  <pageMargins left="1.299212598425197" right="0.70866141732283472" top="1.1417322834645669" bottom="0.74803149606299213" header="0.31496062992125984" footer="0.31496062992125984"/>
  <pageSetup paperSize="9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5"/>
  <sheetViews>
    <sheetView showGridLines="0" zoomScaleNormal="100" workbookViewId="0">
      <selection activeCell="A21" sqref="A21:I21"/>
    </sheetView>
  </sheetViews>
  <sheetFormatPr defaultRowHeight="15" x14ac:dyDescent="0.25"/>
  <cols>
    <col min="1" max="1" width="30.85546875" customWidth="1"/>
    <col min="2" max="2" width="5.42578125" bestFit="1" customWidth="1"/>
    <col min="3" max="4" width="12.7109375" customWidth="1"/>
    <col min="5" max="6" width="7.28515625" bestFit="1" customWidth="1"/>
    <col min="7" max="7" width="7.140625" bestFit="1" customWidth="1"/>
    <col min="8" max="9" width="8.7109375" bestFit="1" customWidth="1"/>
    <col min="10" max="11" width="12.140625" bestFit="1" customWidth="1"/>
    <col min="13" max="13" width="34.42578125" customWidth="1"/>
  </cols>
  <sheetData>
    <row r="1" spans="1:10" x14ac:dyDescent="0.25">
      <c r="A1" s="300" t="s">
        <v>24</v>
      </c>
      <c r="B1" s="301"/>
      <c r="C1" s="301"/>
      <c r="D1" s="301"/>
      <c r="E1" s="301"/>
      <c r="F1" s="301"/>
      <c r="G1" s="301"/>
      <c r="H1" s="301"/>
      <c r="I1" s="302"/>
      <c r="J1" s="128"/>
    </row>
    <row r="2" spans="1:10" ht="15" customHeight="1" x14ac:dyDescent="0.25">
      <c r="A2" s="303" t="s">
        <v>91</v>
      </c>
      <c r="B2" s="304"/>
      <c r="C2" s="304"/>
      <c r="D2" s="304"/>
      <c r="E2" s="304"/>
      <c r="F2" s="304"/>
      <c r="G2" s="304"/>
      <c r="H2" s="304"/>
      <c r="I2" s="305"/>
      <c r="J2" s="129"/>
    </row>
    <row r="3" spans="1:10" ht="15" customHeight="1" x14ac:dyDescent="0.25">
      <c r="A3" s="306" t="s">
        <v>92</v>
      </c>
      <c r="B3" s="307"/>
      <c r="C3" s="307"/>
      <c r="D3" s="307"/>
      <c r="E3" s="307"/>
      <c r="F3" s="307"/>
      <c r="G3" s="307"/>
      <c r="H3" s="307"/>
      <c r="I3" s="308"/>
      <c r="J3" s="130"/>
    </row>
    <row r="4" spans="1:10" x14ac:dyDescent="0.25">
      <c r="A4" s="309"/>
      <c r="B4" s="310"/>
      <c r="C4" s="310"/>
      <c r="D4" s="310"/>
      <c r="E4" s="310"/>
      <c r="F4" s="310"/>
      <c r="G4" s="310"/>
      <c r="H4" s="310"/>
      <c r="I4" s="311"/>
      <c r="J4" s="131"/>
    </row>
    <row r="5" spans="1:10" ht="15.75" x14ac:dyDescent="0.25">
      <c r="A5" s="337" t="s">
        <v>34</v>
      </c>
      <c r="B5" s="338"/>
      <c r="C5" s="338"/>
      <c r="D5" s="338"/>
      <c r="E5" s="338"/>
      <c r="F5" s="338"/>
      <c r="G5" s="338"/>
      <c r="H5" s="338"/>
      <c r="I5" s="339"/>
    </row>
    <row r="6" spans="1:10" ht="33" customHeight="1" x14ac:dyDescent="0.25">
      <c r="A6" s="340" t="s">
        <v>108</v>
      </c>
      <c r="B6" s="341"/>
      <c r="C6" s="341"/>
      <c r="D6" s="341"/>
      <c r="E6" s="341"/>
      <c r="F6" s="341"/>
      <c r="G6" s="341"/>
      <c r="H6" s="341"/>
      <c r="I6" s="342"/>
    </row>
    <row r="7" spans="1:10" x14ac:dyDescent="0.25">
      <c r="A7" s="343" t="s">
        <v>109</v>
      </c>
      <c r="B7" s="344"/>
      <c r="C7" s="344"/>
      <c r="D7" s="344"/>
      <c r="E7" s="344"/>
      <c r="F7" s="344"/>
      <c r="G7" s="344"/>
      <c r="H7" s="344"/>
      <c r="I7" s="345"/>
    </row>
    <row r="8" spans="1:10" x14ac:dyDescent="0.25">
      <c r="A8" s="320" t="s">
        <v>25</v>
      </c>
      <c r="B8" s="321"/>
      <c r="C8" s="321"/>
      <c r="D8" s="321"/>
      <c r="E8" s="321"/>
      <c r="F8" s="321"/>
      <c r="G8" s="321"/>
      <c r="H8" s="321"/>
      <c r="I8" s="322"/>
    </row>
    <row r="9" spans="1:10" x14ac:dyDescent="0.25">
      <c r="A9" s="332" t="s">
        <v>110</v>
      </c>
      <c r="B9" s="333"/>
      <c r="C9" s="333"/>
      <c r="D9" s="333"/>
      <c r="E9" s="333"/>
      <c r="F9" s="333"/>
      <c r="G9" s="333"/>
      <c r="H9" s="333"/>
      <c r="I9" s="334"/>
    </row>
    <row r="10" spans="1:10" ht="38.25" x14ac:dyDescent="0.25">
      <c r="A10" s="141" t="s">
        <v>26</v>
      </c>
      <c r="B10" s="28" t="s">
        <v>27</v>
      </c>
      <c r="C10" s="29" t="s">
        <v>28</v>
      </c>
      <c r="D10" s="29" t="s">
        <v>71</v>
      </c>
      <c r="E10" s="30" t="s">
        <v>72</v>
      </c>
      <c r="F10" s="28" t="s">
        <v>73</v>
      </c>
      <c r="G10" s="28" t="s">
        <v>74</v>
      </c>
      <c r="H10" s="28" t="s">
        <v>75</v>
      </c>
      <c r="I10" s="142" t="s">
        <v>111</v>
      </c>
    </row>
    <row r="11" spans="1:10" x14ac:dyDescent="0.25">
      <c r="A11" s="143" t="s">
        <v>112</v>
      </c>
      <c r="B11" s="109" t="s">
        <v>113</v>
      </c>
      <c r="C11" s="31">
        <v>20035</v>
      </c>
      <c r="D11" s="111"/>
      <c r="E11" s="121">
        <v>1</v>
      </c>
      <c r="F11" s="110"/>
      <c r="G11" s="110">
        <v>0</v>
      </c>
      <c r="H11" s="126">
        <f>F11*1</f>
        <v>0</v>
      </c>
      <c r="I11" s="144">
        <f>ROUND(H11*D11,2)</f>
        <v>0</v>
      </c>
    </row>
    <row r="12" spans="1:10" x14ac:dyDescent="0.25">
      <c r="A12" s="143" t="s">
        <v>114</v>
      </c>
      <c r="B12" s="109" t="s">
        <v>113</v>
      </c>
      <c r="C12" s="31">
        <v>20065</v>
      </c>
      <c r="D12" s="111"/>
      <c r="E12" s="121">
        <v>1</v>
      </c>
      <c r="F12" s="110"/>
      <c r="G12" s="110">
        <v>0</v>
      </c>
      <c r="H12" s="126">
        <f t="shared" ref="H12:H13" si="0">F12*1</f>
        <v>0</v>
      </c>
      <c r="I12" s="144">
        <f>ROUND(H12*D12,2)</f>
        <v>0</v>
      </c>
    </row>
    <row r="13" spans="1:10" x14ac:dyDescent="0.25">
      <c r="A13" s="143" t="s">
        <v>115</v>
      </c>
      <c r="B13" s="109" t="s">
        <v>113</v>
      </c>
      <c r="C13" s="31">
        <v>20002</v>
      </c>
      <c r="D13" s="111"/>
      <c r="E13" s="121">
        <v>1</v>
      </c>
      <c r="F13" s="110"/>
      <c r="G13" s="110">
        <v>0</v>
      </c>
      <c r="H13" s="126">
        <f t="shared" si="0"/>
        <v>0</v>
      </c>
      <c r="I13" s="144">
        <f>ROUND(H13*D13,2)</f>
        <v>0</v>
      </c>
    </row>
    <row r="14" spans="1:10" x14ac:dyDescent="0.25">
      <c r="A14" s="327" t="s">
        <v>29</v>
      </c>
      <c r="B14" s="328"/>
      <c r="C14" s="328"/>
      <c r="D14" s="328"/>
      <c r="E14" s="328"/>
      <c r="F14" s="328"/>
      <c r="G14" s="328"/>
      <c r="H14" s="328"/>
      <c r="I14" s="142">
        <f>SUM(I11:I13)</f>
        <v>0</v>
      </c>
    </row>
    <row r="15" spans="1:10" x14ac:dyDescent="0.25">
      <c r="A15" s="329"/>
      <c r="B15" s="330"/>
      <c r="C15" s="330"/>
      <c r="D15" s="330"/>
      <c r="E15" s="330"/>
      <c r="F15" s="330"/>
      <c r="G15" s="330"/>
      <c r="H15" s="330"/>
      <c r="I15" s="331"/>
    </row>
    <row r="16" spans="1:10" x14ac:dyDescent="0.25">
      <c r="A16" s="320" t="s">
        <v>76</v>
      </c>
      <c r="B16" s="321"/>
      <c r="C16" s="321"/>
      <c r="D16" s="321"/>
      <c r="E16" s="321"/>
      <c r="F16" s="321"/>
      <c r="G16" s="321"/>
      <c r="H16" s="321"/>
      <c r="I16" s="322"/>
    </row>
    <row r="17" spans="1:9" ht="38.25" x14ac:dyDescent="0.25">
      <c r="A17" s="141" t="s">
        <v>26</v>
      </c>
      <c r="B17" s="28" t="s">
        <v>27</v>
      </c>
      <c r="C17" s="29" t="s">
        <v>28</v>
      </c>
      <c r="D17" s="29" t="s">
        <v>71</v>
      </c>
      <c r="E17" s="30" t="s">
        <v>72</v>
      </c>
      <c r="F17" s="28" t="s">
        <v>73</v>
      </c>
      <c r="G17" s="28" t="s">
        <v>74</v>
      </c>
      <c r="H17" s="28" t="s">
        <v>75</v>
      </c>
      <c r="I17" s="142" t="s">
        <v>111</v>
      </c>
    </row>
    <row r="18" spans="1:9" x14ac:dyDescent="0.25">
      <c r="A18" s="145" t="s">
        <v>116</v>
      </c>
      <c r="B18" s="122" t="s">
        <v>105</v>
      </c>
      <c r="C18" s="122">
        <v>10120</v>
      </c>
      <c r="D18" s="123"/>
      <c r="E18" s="121">
        <v>1</v>
      </c>
      <c r="F18" s="110"/>
      <c r="G18" s="124">
        <v>0</v>
      </c>
      <c r="H18" s="110">
        <v>48.38</v>
      </c>
      <c r="I18" s="146">
        <f>ROUND(H18*D18,2)</f>
        <v>0</v>
      </c>
    </row>
    <row r="19" spans="1:9" x14ac:dyDescent="0.25">
      <c r="A19" s="327" t="s">
        <v>77</v>
      </c>
      <c r="B19" s="328"/>
      <c r="C19" s="328"/>
      <c r="D19" s="328"/>
      <c r="E19" s="328"/>
      <c r="F19" s="328"/>
      <c r="G19" s="328"/>
      <c r="H19" s="328"/>
      <c r="I19" s="142">
        <f>SUM(I18:I18)</f>
        <v>0</v>
      </c>
    </row>
    <row r="20" spans="1:9" x14ac:dyDescent="0.25">
      <c r="A20" s="329"/>
      <c r="B20" s="330"/>
      <c r="C20" s="330"/>
      <c r="D20" s="330"/>
      <c r="E20" s="330"/>
      <c r="F20" s="330"/>
      <c r="G20" s="330"/>
      <c r="H20" s="330"/>
      <c r="I20" s="331"/>
    </row>
    <row r="21" spans="1:9" x14ac:dyDescent="0.25">
      <c r="A21" s="320" t="s">
        <v>78</v>
      </c>
      <c r="B21" s="321"/>
      <c r="C21" s="321"/>
      <c r="D21" s="321"/>
      <c r="E21" s="321"/>
      <c r="F21" s="321"/>
      <c r="G21" s="321"/>
      <c r="H21" s="321"/>
      <c r="I21" s="322"/>
    </row>
    <row r="22" spans="1:9" ht="38.25" x14ac:dyDescent="0.25">
      <c r="A22" s="141" t="s">
        <v>26</v>
      </c>
      <c r="B22" s="28" t="s">
        <v>27</v>
      </c>
      <c r="C22" s="29" t="s">
        <v>28</v>
      </c>
      <c r="D22" s="29" t="s">
        <v>71</v>
      </c>
      <c r="E22" s="30" t="s">
        <v>72</v>
      </c>
      <c r="F22" s="28" t="s">
        <v>73</v>
      </c>
      <c r="G22" s="28" t="s">
        <v>74</v>
      </c>
      <c r="H22" s="28" t="s">
        <v>75</v>
      </c>
      <c r="I22" s="142" t="s">
        <v>111</v>
      </c>
    </row>
    <row r="23" spans="1:9" x14ac:dyDescent="0.25">
      <c r="A23" s="145" t="s">
        <v>117</v>
      </c>
      <c r="B23" s="122" t="s">
        <v>118</v>
      </c>
      <c r="C23" s="122">
        <v>2000</v>
      </c>
      <c r="D23" s="123"/>
      <c r="E23" s="121">
        <v>1</v>
      </c>
      <c r="F23" s="110">
        <f>D23*I14</f>
        <v>0</v>
      </c>
      <c r="G23" s="124">
        <v>0</v>
      </c>
      <c r="H23" s="110">
        <f>F23</f>
        <v>0</v>
      </c>
      <c r="I23" s="146">
        <f>H23</f>
        <v>0</v>
      </c>
    </row>
    <row r="24" spans="1:9" x14ac:dyDescent="0.25">
      <c r="A24" s="327" t="s">
        <v>79</v>
      </c>
      <c r="B24" s="328"/>
      <c r="C24" s="328"/>
      <c r="D24" s="328"/>
      <c r="E24" s="328"/>
      <c r="F24" s="328"/>
      <c r="G24" s="328"/>
      <c r="H24" s="328"/>
      <c r="I24" s="142">
        <f>SUM(I23:I23)</f>
        <v>0</v>
      </c>
    </row>
    <row r="25" spans="1:9" x14ac:dyDescent="0.25">
      <c r="A25" s="329"/>
      <c r="B25" s="330"/>
      <c r="C25" s="330"/>
      <c r="D25" s="330"/>
      <c r="E25" s="330"/>
      <c r="F25" s="330"/>
      <c r="G25" s="330"/>
      <c r="H25" s="330"/>
      <c r="I25" s="331"/>
    </row>
    <row r="26" spans="1:9" x14ac:dyDescent="0.25">
      <c r="A26" s="320" t="s">
        <v>119</v>
      </c>
      <c r="B26" s="321"/>
      <c r="C26" s="321"/>
      <c r="D26" s="321"/>
      <c r="E26" s="321"/>
      <c r="F26" s="321"/>
      <c r="G26" s="321"/>
      <c r="H26" s="321"/>
      <c r="I26" s="322"/>
    </row>
    <row r="27" spans="1:9" x14ac:dyDescent="0.25">
      <c r="A27" s="141" t="s">
        <v>26</v>
      </c>
      <c r="B27" s="28" t="s">
        <v>27</v>
      </c>
      <c r="C27" s="323" t="s">
        <v>120</v>
      </c>
      <c r="D27" s="324"/>
      <c r="E27" s="30" t="s">
        <v>121</v>
      </c>
      <c r="F27" s="28" t="s">
        <v>122</v>
      </c>
      <c r="G27" s="28" t="s">
        <v>123</v>
      </c>
      <c r="H27" s="28" t="s">
        <v>124</v>
      </c>
      <c r="I27" s="142" t="s">
        <v>111</v>
      </c>
    </row>
    <row r="28" spans="1:9" ht="25.5" x14ac:dyDescent="0.25">
      <c r="A28" s="147" t="s">
        <v>125</v>
      </c>
      <c r="B28" s="122" t="s">
        <v>126</v>
      </c>
      <c r="C28" s="325" t="s">
        <v>127</v>
      </c>
      <c r="D28" s="326"/>
      <c r="E28" s="110"/>
      <c r="F28" s="110"/>
      <c r="G28" s="124">
        <v>0</v>
      </c>
      <c r="H28" s="125"/>
      <c r="I28" s="146">
        <f>((1.647*E28)+(2.197*F28)+2.746)*H28</f>
        <v>0</v>
      </c>
    </row>
    <row r="29" spans="1:9" ht="25.5" x14ac:dyDescent="0.25">
      <c r="A29" s="147" t="s">
        <v>128</v>
      </c>
      <c r="B29" s="122" t="s">
        <v>126</v>
      </c>
      <c r="C29" s="325" t="s">
        <v>127</v>
      </c>
      <c r="D29" s="326"/>
      <c r="E29" s="121">
        <v>0</v>
      </c>
      <c r="F29" s="110"/>
      <c r="G29" s="124">
        <v>0</v>
      </c>
      <c r="H29" s="125"/>
      <c r="I29" s="146">
        <f>((1.647*E29)+(2.197*F29)+2.746)*H29</f>
        <v>0</v>
      </c>
    </row>
    <row r="30" spans="1:9" x14ac:dyDescent="0.25">
      <c r="A30" s="327" t="s">
        <v>129</v>
      </c>
      <c r="B30" s="328"/>
      <c r="C30" s="328"/>
      <c r="D30" s="328"/>
      <c r="E30" s="328"/>
      <c r="F30" s="328"/>
      <c r="G30" s="328"/>
      <c r="H30" s="328"/>
      <c r="I30" s="142">
        <f>SUM(I28:I29)</f>
        <v>0</v>
      </c>
    </row>
    <row r="31" spans="1:9" x14ac:dyDescent="0.25">
      <c r="A31" s="320" t="s">
        <v>130</v>
      </c>
      <c r="B31" s="321"/>
      <c r="C31" s="321"/>
      <c r="D31" s="321"/>
      <c r="E31" s="321"/>
      <c r="F31" s="321"/>
      <c r="G31" s="321"/>
      <c r="H31" s="321"/>
      <c r="I31" s="322"/>
    </row>
    <row r="32" spans="1:9" x14ac:dyDescent="0.25">
      <c r="A32" s="141" t="s">
        <v>30</v>
      </c>
      <c r="B32" s="316"/>
      <c r="C32" s="316"/>
      <c r="D32" s="316"/>
      <c r="E32" s="316"/>
      <c r="F32" s="316"/>
      <c r="G32" s="316"/>
      <c r="H32" s="316"/>
      <c r="I32" s="317"/>
    </row>
    <row r="33" spans="1:9" x14ac:dyDescent="0.25">
      <c r="A33" s="148" t="s">
        <v>131</v>
      </c>
      <c r="B33" s="312">
        <f>I14</f>
        <v>0</v>
      </c>
      <c r="C33" s="312"/>
      <c r="D33" s="312"/>
      <c r="E33" s="312"/>
      <c r="F33" s="312"/>
      <c r="G33" s="312"/>
      <c r="H33" s="312"/>
      <c r="I33" s="313"/>
    </row>
    <row r="34" spans="1:9" x14ac:dyDescent="0.25">
      <c r="A34" s="148" t="s">
        <v>31</v>
      </c>
      <c r="B34" s="318">
        <f>I19</f>
        <v>0</v>
      </c>
      <c r="C34" s="318"/>
      <c r="D34" s="318"/>
      <c r="E34" s="318"/>
      <c r="F34" s="318"/>
      <c r="G34" s="318"/>
      <c r="H34" s="318"/>
      <c r="I34" s="319"/>
    </row>
    <row r="35" spans="1:9" x14ac:dyDescent="0.25">
      <c r="A35" s="148" t="s">
        <v>132</v>
      </c>
      <c r="B35" s="318">
        <f>I24</f>
        <v>0</v>
      </c>
      <c r="C35" s="318"/>
      <c r="D35" s="318"/>
      <c r="E35" s="318"/>
      <c r="F35" s="318"/>
      <c r="G35" s="318"/>
      <c r="H35" s="318"/>
      <c r="I35" s="319"/>
    </row>
    <row r="36" spans="1:9" x14ac:dyDescent="0.25">
      <c r="A36" s="148" t="s">
        <v>133</v>
      </c>
      <c r="B36" s="312">
        <v>5</v>
      </c>
      <c r="C36" s="312"/>
      <c r="D36" s="312"/>
      <c r="E36" s="312"/>
      <c r="F36" s="312"/>
      <c r="G36" s="312"/>
      <c r="H36" s="312"/>
      <c r="I36" s="313"/>
    </row>
    <row r="37" spans="1:9" x14ac:dyDescent="0.25">
      <c r="A37" s="148" t="s">
        <v>32</v>
      </c>
      <c r="B37" s="312">
        <f>B33+B35</f>
        <v>0</v>
      </c>
      <c r="C37" s="312"/>
      <c r="D37" s="312"/>
      <c r="E37" s="312"/>
      <c r="F37" s="312"/>
      <c r="G37" s="312"/>
      <c r="H37" s="312"/>
      <c r="I37" s="313"/>
    </row>
    <row r="38" spans="1:9" ht="25.5" x14ac:dyDescent="0.25">
      <c r="A38" s="148" t="s">
        <v>134</v>
      </c>
      <c r="B38" s="312">
        <f>B37/B36</f>
        <v>0</v>
      </c>
      <c r="C38" s="312"/>
      <c r="D38" s="312"/>
      <c r="E38" s="312"/>
      <c r="F38" s="312"/>
      <c r="G38" s="312"/>
      <c r="H38" s="312"/>
      <c r="I38" s="313"/>
    </row>
    <row r="39" spans="1:9" x14ac:dyDescent="0.25">
      <c r="A39" s="148" t="s">
        <v>135</v>
      </c>
      <c r="B39" s="312">
        <f>B38+B34+I30</f>
        <v>0</v>
      </c>
      <c r="C39" s="312"/>
      <c r="D39" s="312"/>
      <c r="E39" s="312"/>
      <c r="F39" s="312"/>
      <c r="G39" s="312"/>
      <c r="H39" s="312"/>
      <c r="I39" s="313"/>
    </row>
    <row r="40" spans="1:9" x14ac:dyDescent="0.25">
      <c r="A40" s="148" t="s">
        <v>136</v>
      </c>
      <c r="B40" s="312">
        <f>B39*0.2963</f>
        <v>0</v>
      </c>
      <c r="C40" s="312"/>
      <c r="D40" s="312"/>
      <c r="E40" s="312"/>
      <c r="F40" s="312"/>
      <c r="G40" s="312"/>
      <c r="H40" s="312"/>
      <c r="I40" s="313"/>
    </row>
    <row r="41" spans="1:9" x14ac:dyDescent="0.25">
      <c r="A41" s="149" t="s">
        <v>33</v>
      </c>
      <c r="B41" s="335">
        <f>B40+B39</f>
        <v>0</v>
      </c>
      <c r="C41" s="335"/>
      <c r="D41" s="335"/>
      <c r="E41" s="335"/>
      <c r="F41" s="335"/>
      <c r="G41" s="335"/>
      <c r="H41" s="335"/>
      <c r="I41" s="336"/>
    </row>
    <row r="42" spans="1:9" x14ac:dyDescent="0.25">
      <c r="A42" s="150"/>
      <c r="B42" s="136"/>
      <c r="C42" s="136"/>
      <c r="D42" s="136"/>
      <c r="E42" s="136"/>
      <c r="F42" s="136"/>
      <c r="G42" s="136"/>
      <c r="H42" s="136"/>
      <c r="I42" s="151"/>
    </row>
    <row r="43" spans="1:9" ht="15.75" x14ac:dyDescent="0.25">
      <c r="A43" s="337" t="s">
        <v>137</v>
      </c>
      <c r="B43" s="338"/>
      <c r="C43" s="338"/>
      <c r="D43" s="338"/>
      <c r="E43" s="338"/>
      <c r="F43" s="338"/>
      <c r="G43" s="338"/>
      <c r="H43" s="338"/>
      <c r="I43" s="339"/>
    </row>
    <row r="44" spans="1:9" ht="27" customHeight="1" x14ac:dyDescent="0.25">
      <c r="A44" s="340" t="s">
        <v>138</v>
      </c>
      <c r="B44" s="341"/>
      <c r="C44" s="341"/>
      <c r="D44" s="341"/>
      <c r="E44" s="341"/>
      <c r="F44" s="341"/>
      <c r="G44" s="341"/>
      <c r="H44" s="341"/>
      <c r="I44" s="342"/>
    </row>
    <row r="45" spans="1:9" x14ac:dyDescent="0.25">
      <c r="A45" s="343" t="s">
        <v>139</v>
      </c>
      <c r="B45" s="344"/>
      <c r="C45" s="344"/>
      <c r="D45" s="344"/>
      <c r="E45" s="344"/>
      <c r="F45" s="344"/>
      <c r="G45" s="344"/>
      <c r="H45" s="344"/>
      <c r="I45" s="345"/>
    </row>
    <row r="46" spans="1:9" x14ac:dyDescent="0.25">
      <c r="A46" s="320" t="s">
        <v>25</v>
      </c>
      <c r="B46" s="321"/>
      <c r="C46" s="321"/>
      <c r="D46" s="321"/>
      <c r="E46" s="321"/>
      <c r="F46" s="321"/>
      <c r="G46" s="321"/>
      <c r="H46" s="321"/>
      <c r="I46" s="322"/>
    </row>
    <row r="47" spans="1:9" x14ac:dyDescent="0.25">
      <c r="A47" s="332" t="s">
        <v>140</v>
      </c>
      <c r="B47" s="333"/>
      <c r="C47" s="333"/>
      <c r="D47" s="333"/>
      <c r="E47" s="333"/>
      <c r="F47" s="333"/>
      <c r="G47" s="333"/>
      <c r="H47" s="333"/>
      <c r="I47" s="334"/>
    </row>
    <row r="48" spans="1:9" ht="38.25" x14ac:dyDescent="0.25">
      <c r="A48" s="141" t="s">
        <v>26</v>
      </c>
      <c r="B48" s="28" t="s">
        <v>27</v>
      </c>
      <c r="C48" s="29" t="s">
        <v>28</v>
      </c>
      <c r="D48" s="29" t="s">
        <v>71</v>
      </c>
      <c r="E48" s="30" t="s">
        <v>72</v>
      </c>
      <c r="F48" s="28" t="s">
        <v>73</v>
      </c>
      <c r="G48" s="28" t="s">
        <v>74</v>
      </c>
      <c r="H48" s="28" t="s">
        <v>75</v>
      </c>
      <c r="I48" s="142" t="s">
        <v>111</v>
      </c>
    </row>
    <row r="49" spans="1:9" x14ac:dyDescent="0.25">
      <c r="A49" s="143" t="s">
        <v>112</v>
      </c>
      <c r="B49" s="109" t="s">
        <v>113</v>
      </c>
      <c r="C49" s="31">
        <v>20035</v>
      </c>
      <c r="D49" s="111"/>
      <c r="E49" s="121">
        <v>1</v>
      </c>
      <c r="F49" s="110"/>
      <c r="G49" s="110">
        <v>0</v>
      </c>
      <c r="H49" s="126">
        <f>F49*1</f>
        <v>0</v>
      </c>
      <c r="I49" s="144">
        <f>ROUND(H49*D49,2)</f>
        <v>0</v>
      </c>
    </row>
    <row r="50" spans="1:9" x14ac:dyDescent="0.25">
      <c r="A50" s="143" t="s">
        <v>114</v>
      </c>
      <c r="B50" s="109" t="s">
        <v>113</v>
      </c>
      <c r="C50" s="31">
        <v>20065</v>
      </c>
      <c r="D50" s="111"/>
      <c r="E50" s="121">
        <v>1</v>
      </c>
      <c r="F50" s="110"/>
      <c r="G50" s="110">
        <v>0</v>
      </c>
      <c r="H50" s="126">
        <f t="shared" ref="H50:H51" si="1">F50*1</f>
        <v>0</v>
      </c>
      <c r="I50" s="144">
        <f>ROUND(H50*D50,2)</f>
        <v>0</v>
      </c>
    </row>
    <row r="51" spans="1:9" x14ac:dyDescent="0.25">
      <c r="A51" s="143" t="s">
        <v>115</v>
      </c>
      <c r="B51" s="109" t="s">
        <v>113</v>
      </c>
      <c r="C51" s="31">
        <v>20002</v>
      </c>
      <c r="D51" s="111"/>
      <c r="E51" s="121">
        <v>1</v>
      </c>
      <c r="F51" s="110"/>
      <c r="G51" s="110">
        <v>0</v>
      </c>
      <c r="H51" s="126">
        <f t="shared" si="1"/>
        <v>0</v>
      </c>
      <c r="I51" s="144">
        <f>ROUND(H51*D51,2)</f>
        <v>0</v>
      </c>
    </row>
    <row r="52" spans="1:9" x14ac:dyDescent="0.25">
      <c r="A52" s="327" t="s">
        <v>29</v>
      </c>
      <c r="B52" s="328"/>
      <c r="C52" s="328"/>
      <c r="D52" s="328"/>
      <c r="E52" s="328"/>
      <c r="F52" s="328"/>
      <c r="G52" s="328"/>
      <c r="H52" s="328"/>
      <c r="I52" s="142">
        <f>SUM(I49:I51)</f>
        <v>0</v>
      </c>
    </row>
    <row r="53" spans="1:9" x14ac:dyDescent="0.25">
      <c r="A53" s="329"/>
      <c r="B53" s="330"/>
      <c r="C53" s="330"/>
      <c r="D53" s="330"/>
      <c r="E53" s="330"/>
      <c r="F53" s="330"/>
      <c r="G53" s="330"/>
      <c r="H53" s="330"/>
      <c r="I53" s="331"/>
    </row>
    <row r="54" spans="1:9" x14ac:dyDescent="0.25">
      <c r="A54" s="320" t="s">
        <v>141</v>
      </c>
      <c r="B54" s="321"/>
      <c r="C54" s="321"/>
      <c r="D54" s="321"/>
      <c r="E54" s="321"/>
      <c r="F54" s="321"/>
      <c r="G54" s="321"/>
      <c r="H54" s="321"/>
      <c r="I54" s="322"/>
    </row>
    <row r="55" spans="1:9" ht="38.25" x14ac:dyDescent="0.25">
      <c r="A55" s="141" t="s">
        <v>26</v>
      </c>
      <c r="B55" s="28" t="s">
        <v>27</v>
      </c>
      <c r="C55" s="29" t="s">
        <v>28</v>
      </c>
      <c r="D55" s="29" t="s">
        <v>71</v>
      </c>
      <c r="E55" s="30" t="s">
        <v>72</v>
      </c>
      <c r="F55" s="28" t="s">
        <v>73</v>
      </c>
      <c r="G55" s="28" t="s">
        <v>74</v>
      </c>
      <c r="H55" s="28" t="s">
        <v>75</v>
      </c>
      <c r="I55" s="142" t="s">
        <v>111</v>
      </c>
    </row>
    <row r="56" spans="1:9" ht="25.5" x14ac:dyDescent="0.25">
      <c r="A56" s="145" t="s">
        <v>142</v>
      </c>
      <c r="B56" s="122" t="s">
        <v>105</v>
      </c>
      <c r="C56" s="122">
        <v>40348</v>
      </c>
      <c r="D56" s="127"/>
      <c r="E56" s="121">
        <v>1</v>
      </c>
      <c r="F56" s="110"/>
      <c r="G56" s="124">
        <v>0</v>
      </c>
      <c r="H56" s="110"/>
      <c r="I56" s="146">
        <f>ROUND(H56*D56,2)</f>
        <v>0</v>
      </c>
    </row>
    <row r="57" spans="1:9" ht="38.25" x14ac:dyDescent="0.25">
      <c r="A57" s="145" t="s">
        <v>143</v>
      </c>
      <c r="B57" s="122" t="s">
        <v>105</v>
      </c>
      <c r="C57" s="122">
        <v>40258</v>
      </c>
      <c r="D57" s="127"/>
      <c r="E57" s="121">
        <v>1</v>
      </c>
      <c r="F57" s="110"/>
      <c r="G57" s="124">
        <v>0</v>
      </c>
      <c r="H57" s="110"/>
      <c r="I57" s="146">
        <f>ROUND(H57*D57,2)</f>
        <v>0</v>
      </c>
    </row>
    <row r="58" spans="1:9" x14ac:dyDescent="0.25">
      <c r="A58" s="327" t="s">
        <v>77</v>
      </c>
      <c r="B58" s="328"/>
      <c r="C58" s="328"/>
      <c r="D58" s="328"/>
      <c r="E58" s="328"/>
      <c r="F58" s="328"/>
      <c r="G58" s="328"/>
      <c r="H58" s="328"/>
      <c r="I58" s="142">
        <f>SUM(I56:I57)</f>
        <v>0</v>
      </c>
    </row>
    <row r="59" spans="1:9" x14ac:dyDescent="0.25">
      <c r="A59" s="329"/>
      <c r="B59" s="330"/>
      <c r="C59" s="330"/>
      <c r="D59" s="330"/>
      <c r="E59" s="330"/>
      <c r="F59" s="330"/>
      <c r="G59" s="330"/>
      <c r="H59" s="330"/>
      <c r="I59" s="331"/>
    </row>
    <row r="60" spans="1:9" x14ac:dyDescent="0.25">
      <c r="A60" s="320" t="s">
        <v>78</v>
      </c>
      <c r="B60" s="321"/>
      <c r="C60" s="321"/>
      <c r="D60" s="321"/>
      <c r="E60" s="321"/>
      <c r="F60" s="321"/>
      <c r="G60" s="321"/>
      <c r="H60" s="321"/>
      <c r="I60" s="322"/>
    </row>
    <row r="61" spans="1:9" ht="38.25" x14ac:dyDescent="0.25">
      <c r="A61" s="141" t="s">
        <v>26</v>
      </c>
      <c r="B61" s="28" t="s">
        <v>27</v>
      </c>
      <c r="C61" s="29" t="s">
        <v>28</v>
      </c>
      <c r="D61" s="29" t="s">
        <v>71</v>
      </c>
      <c r="E61" s="30" t="s">
        <v>72</v>
      </c>
      <c r="F61" s="28" t="s">
        <v>73</v>
      </c>
      <c r="G61" s="28" t="s">
        <v>74</v>
      </c>
      <c r="H61" s="28" t="s">
        <v>75</v>
      </c>
      <c r="I61" s="142" t="s">
        <v>111</v>
      </c>
    </row>
    <row r="62" spans="1:9" x14ac:dyDescent="0.25">
      <c r="A62" s="145" t="s">
        <v>117</v>
      </c>
      <c r="B62" s="122" t="s">
        <v>118</v>
      </c>
      <c r="C62" s="122">
        <v>2000</v>
      </c>
      <c r="D62" s="123"/>
      <c r="E62" s="121">
        <v>1</v>
      </c>
      <c r="F62" s="110"/>
      <c r="G62" s="124">
        <v>0</v>
      </c>
      <c r="H62" s="110">
        <f>F62</f>
        <v>0</v>
      </c>
      <c r="I62" s="146">
        <f>H62</f>
        <v>0</v>
      </c>
    </row>
    <row r="63" spans="1:9" x14ac:dyDescent="0.25">
      <c r="A63" s="327" t="s">
        <v>79</v>
      </c>
      <c r="B63" s="328"/>
      <c r="C63" s="328"/>
      <c r="D63" s="328"/>
      <c r="E63" s="328"/>
      <c r="F63" s="328"/>
      <c r="G63" s="328"/>
      <c r="H63" s="328"/>
      <c r="I63" s="142">
        <f>SUM(I62:I62)</f>
        <v>0</v>
      </c>
    </row>
    <row r="64" spans="1:9" x14ac:dyDescent="0.25">
      <c r="A64" s="329"/>
      <c r="B64" s="330"/>
      <c r="C64" s="330"/>
      <c r="D64" s="330"/>
      <c r="E64" s="330"/>
      <c r="F64" s="330"/>
      <c r="G64" s="330"/>
      <c r="H64" s="330"/>
      <c r="I64" s="331"/>
    </row>
    <row r="65" spans="1:9" x14ac:dyDescent="0.25">
      <c r="A65" s="320" t="s">
        <v>119</v>
      </c>
      <c r="B65" s="321"/>
      <c r="C65" s="321"/>
      <c r="D65" s="321"/>
      <c r="E65" s="321"/>
      <c r="F65" s="321"/>
      <c r="G65" s="321"/>
      <c r="H65" s="321"/>
      <c r="I65" s="322"/>
    </row>
    <row r="66" spans="1:9" x14ac:dyDescent="0.25">
      <c r="A66" s="141" t="s">
        <v>26</v>
      </c>
      <c r="B66" s="28" t="s">
        <v>27</v>
      </c>
      <c r="C66" s="323" t="s">
        <v>120</v>
      </c>
      <c r="D66" s="324"/>
      <c r="E66" s="30" t="s">
        <v>121</v>
      </c>
      <c r="F66" s="28" t="s">
        <v>122</v>
      </c>
      <c r="G66" s="28" t="s">
        <v>123</v>
      </c>
      <c r="H66" s="28" t="s">
        <v>124</v>
      </c>
      <c r="I66" s="142" t="s">
        <v>111</v>
      </c>
    </row>
    <row r="67" spans="1:9" ht="25.5" x14ac:dyDescent="0.25">
      <c r="A67" s="147" t="s">
        <v>144</v>
      </c>
      <c r="B67" s="122" t="s">
        <v>126</v>
      </c>
      <c r="C67" s="325" t="s">
        <v>127</v>
      </c>
      <c r="D67" s="326"/>
      <c r="E67" s="121">
        <v>0</v>
      </c>
      <c r="F67" s="110"/>
      <c r="G67" s="124">
        <v>0</v>
      </c>
      <c r="H67" s="125"/>
      <c r="I67" s="146">
        <f>((1.647*E67)+(2.197*F67)+2.746)*H67</f>
        <v>0</v>
      </c>
    </row>
    <row r="68" spans="1:9" x14ac:dyDescent="0.25">
      <c r="A68" s="327" t="s">
        <v>129</v>
      </c>
      <c r="B68" s="328"/>
      <c r="C68" s="328"/>
      <c r="D68" s="328"/>
      <c r="E68" s="328"/>
      <c r="F68" s="328"/>
      <c r="G68" s="328"/>
      <c r="H68" s="328"/>
      <c r="I68" s="142">
        <f>SUM(I67:I67)</f>
        <v>0</v>
      </c>
    </row>
    <row r="69" spans="1:9" x14ac:dyDescent="0.25">
      <c r="A69" s="320" t="s">
        <v>130</v>
      </c>
      <c r="B69" s="321"/>
      <c r="C69" s="321"/>
      <c r="D69" s="321"/>
      <c r="E69" s="321"/>
      <c r="F69" s="321"/>
      <c r="G69" s="321"/>
      <c r="H69" s="321"/>
      <c r="I69" s="322"/>
    </row>
    <row r="70" spans="1:9" x14ac:dyDescent="0.25">
      <c r="A70" s="141" t="s">
        <v>30</v>
      </c>
      <c r="B70" s="316"/>
      <c r="C70" s="316"/>
      <c r="D70" s="316"/>
      <c r="E70" s="316"/>
      <c r="F70" s="316"/>
      <c r="G70" s="316"/>
      <c r="H70" s="316"/>
      <c r="I70" s="317"/>
    </row>
    <row r="71" spans="1:9" x14ac:dyDescent="0.25">
      <c r="A71" s="148" t="s">
        <v>131</v>
      </c>
      <c r="B71" s="312">
        <f>I52</f>
        <v>0</v>
      </c>
      <c r="C71" s="312"/>
      <c r="D71" s="312"/>
      <c r="E71" s="312"/>
      <c r="F71" s="312"/>
      <c r="G71" s="312"/>
      <c r="H71" s="312"/>
      <c r="I71" s="313"/>
    </row>
    <row r="72" spans="1:9" x14ac:dyDescent="0.25">
      <c r="A72" s="148" t="s">
        <v>145</v>
      </c>
      <c r="B72" s="318">
        <f>I58</f>
        <v>0</v>
      </c>
      <c r="C72" s="318"/>
      <c r="D72" s="318"/>
      <c r="E72" s="318"/>
      <c r="F72" s="318"/>
      <c r="G72" s="318"/>
      <c r="H72" s="318"/>
      <c r="I72" s="319"/>
    </row>
    <row r="73" spans="1:9" x14ac:dyDescent="0.25">
      <c r="A73" s="148" t="s">
        <v>132</v>
      </c>
      <c r="B73" s="318">
        <f>I63</f>
        <v>0</v>
      </c>
      <c r="C73" s="318"/>
      <c r="D73" s="318"/>
      <c r="E73" s="318"/>
      <c r="F73" s="318"/>
      <c r="G73" s="318"/>
      <c r="H73" s="318"/>
      <c r="I73" s="319"/>
    </row>
    <row r="74" spans="1:9" x14ac:dyDescent="0.25">
      <c r="A74" s="148" t="s">
        <v>133</v>
      </c>
      <c r="B74" s="312">
        <v>2</v>
      </c>
      <c r="C74" s="312"/>
      <c r="D74" s="312"/>
      <c r="E74" s="312"/>
      <c r="F74" s="312"/>
      <c r="G74" s="312"/>
      <c r="H74" s="312"/>
      <c r="I74" s="313"/>
    </row>
    <row r="75" spans="1:9" x14ac:dyDescent="0.25">
      <c r="A75" s="148" t="s">
        <v>32</v>
      </c>
      <c r="B75" s="312">
        <f>B71+B73</f>
        <v>0</v>
      </c>
      <c r="C75" s="312"/>
      <c r="D75" s="312"/>
      <c r="E75" s="312"/>
      <c r="F75" s="312"/>
      <c r="G75" s="312"/>
      <c r="H75" s="312"/>
      <c r="I75" s="313"/>
    </row>
    <row r="76" spans="1:9" ht="25.5" x14ac:dyDescent="0.25">
      <c r="A76" s="148" t="s">
        <v>134</v>
      </c>
      <c r="B76" s="312">
        <f>B75/B74</f>
        <v>0</v>
      </c>
      <c r="C76" s="312"/>
      <c r="D76" s="312"/>
      <c r="E76" s="312"/>
      <c r="F76" s="312"/>
      <c r="G76" s="312"/>
      <c r="H76" s="312"/>
      <c r="I76" s="313"/>
    </row>
    <row r="77" spans="1:9" x14ac:dyDescent="0.25">
      <c r="A77" s="148" t="s">
        <v>135</v>
      </c>
      <c r="B77" s="312">
        <f>B76+B72+I68</f>
        <v>0</v>
      </c>
      <c r="C77" s="312"/>
      <c r="D77" s="312"/>
      <c r="E77" s="312"/>
      <c r="F77" s="312"/>
      <c r="G77" s="312"/>
      <c r="H77" s="312"/>
      <c r="I77" s="313"/>
    </row>
    <row r="78" spans="1:9" x14ac:dyDescent="0.25">
      <c r="A78" s="148" t="s">
        <v>136</v>
      </c>
      <c r="B78" s="312">
        <f>B77*0.2963</f>
        <v>0</v>
      </c>
      <c r="C78" s="312"/>
      <c r="D78" s="312"/>
      <c r="E78" s="312"/>
      <c r="F78" s="312"/>
      <c r="G78" s="312"/>
      <c r="H78" s="312"/>
      <c r="I78" s="313"/>
    </row>
    <row r="79" spans="1:9" ht="15.75" thickBot="1" x14ac:dyDescent="0.3">
      <c r="A79" s="152" t="s">
        <v>33</v>
      </c>
      <c r="B79" s="314">
        <f>B78+B77</f>
        <v>0</v>
      </c>
      <c r="C79" s="314"/>
      <c r="D79" s="314"/>
      <c r="E79" s="314"/>
      <c r="F79" s="314"/>
      <c r="G79" s="314"/>
      <c r="H79" s="314"/>
      <c r="I79" s="315"/>
    </row>
    <row r="80" spans="1:9" x14ac:dyDescent="0.25">
      <c r="A80" s="135"/>
      <c r="B80" s="136"/>
      <c r="C80" s="136"/>
      <c r="D80" s="136"/>
      <c r="E80" s="136"/>
      <c r="F80" s="136"/>
      <c r="G80" s="136"/>
      <c r="H80" s="136"/>
      <c r="I80" s="137"/>
    </row>
    <row r="81" spans="1:9" x14ac:dyDescent="0.25">
      <c r="A81" s="135"/>
      <c r="B81" s="136"/>
      <c r="C81" s="136"/>
      <c r="D81" s="136"/>
      <c r="E81" s="136"/>
      <c r="F81" s="136"/>
      <c r="G81" s="136"/>
      <c r="H81" s="136"/>
      <c r="I81" s="137"/>
    </row>
    <row r="82" spans="1:9" x14ac:dyDescent="0.25">
      <c r="A82" s="135"/>
      <c r="B82" s="136"/>
      <c r="C82" s="136"/>
      <c r="D82" s="136"/>
      <c r="E82" s="136"/>
      <c r="F82" s="136"/>
      <c r="G82" s="136"/>
      <c r="H82" s="136"/>
      <c r="I82" s="137"/>
    </row>
    <row r="83" spans="1:9" x14ac:dyDescent="0.25">
      <c r="A83" s="294" t="s">
        <v>146</v>
      </c>
      <c r="B83" s="295"/>
      <c r="C83" s="295"/>
      <c r="D83" s="295"/>
      <c r="E83" s="295"/>
      <c r="F83" s="295"/>
      <c r="G83" s="295"/>
      <c r="H83" s="295"/>
      <c r="I83" s="296"/>
    </row>
    <row r="84" spans="1:9" x14ac:dyDescent="0.25">
      <c r="A84" s="297" t="s">
        <v>147</v>
      </c>
      <c r="B84" s="298"/>
      <c r="C84" s="298"/>
      <c r="D84" s="298"/>
      <c r="E84" s="298"/>
      <c r="F84" s="298"/>
      <c r="G84" s="298"/>
      <c r="H84" s="298"/>
      <c r="I84" s="299"/>
    </row>
    <row r="85" spans="1:9" x14ac:dyDescent="0.25">
      <c r="A85" s="138"/>
      <c r="B85" s="139"/>
      <c r="C85" s="139"/>
      <c r="D85" s="139"/>
      <c r="E85" s="139"/>
      <c r="F85" s="139"/>
      <c r="G85" s="139"/>
      <c r="H85" s="139"/>
      <c r="I85" s="140"/>
    </row>
  </sheetData>
  <mergeCells count="63">
    <mergeCell ref="B38:I38"/>
    <mergeCell ref="B39:I39"/>
    <mergeCell ref="B33:I33"/>
    <mergeCell ref="B34:I34"/>
    <mergeCell ref="B35:I35"/>
    <mergeCell ref="B36:I36"/>
    <mergeCell ref="B37:I37"/>
    <mergeCell ref="A14:H14"/>
    <mergeCell ref="A15:I15"/>
    <mergeCell ref="A25:I25"/>
    <mergeCell ref="A26:I26"/>
    <mergeCell ref="B32:I32"/>
    <mergeCell ref="A16:I16"/>
    <mergeCell ref="A19:H19"/>
    <mergeCell ref="A20:I20"/>
    <mergeCell ref="A21:I21"/>
    <mergeCell ref="A24:H24"/>
    <mergeCell ref="C27:D27"/>
    <mergeCell ref="C28:D28"/>
    <mergeCell ref="C29:D29"/>
    <mergeCell ref="A30:H30"/>
    <mergeCell ref="A31:I31"/>
    <mergeCell ref="A5:I5"/>
    <mergeCell ref="A6:I6"/>
    <mergeCell ref="A7:I7"/>
    <mergeCell ref="A8:I8"/>
    <mergeCell ref="A9:I9"/>
    <mergeCell ref="B40:I40"/>
    <mergeCell ref="B41:I41"/>
    <mergeCell ref="A43:I43"/>
    <mergeCell ref="A44:I44"/>
    <mergeCell ref="A45:I45"/>
    <mergeCell ref="A46:I46"/>
    <mergeCell ref="A47:I47"/>
    <mergeCell ref="A52:H52"/>
    <mergeCell ref="A53:I53"/>
    <mergeCell ref="A54:I54"/>
    <mergeCell ref="A58:H58"/>
    <mergeCell ref="A59:I59"/>
    <mergeCell ref="A60:I60"/>
    <mergeCell ref="A63:H63"/>
    <mergeCell ref="A64:I64"/>
    <mergeCell ref="A65:I65"/>
    <mergeCell ref="C66:D66"/>
    <mergeCell ref="C67:D67"/>
    <mergeCell ref="A68:H68"/>
    <mergeCell ref="A69:I69"/>
    <mergeCell ref="A83:I83"/>
    <mergeCell ref="A84:I84"/>
    <mergeCell ref="A1:I1"/>
    <mergeCell ref="A2:I2"/>
    <mergeCell ref="A3:I3"/>
    <mergeCell ref="A4:I4"/>
    <mergeCell ref="B75:I75"/>
    <mergeCell ref="B76:I76"/>
    <mergeCell ref="B77:I77"/>
    <mergeCell ref="B78:I78"/>
    <mergeCell ref="B79:I79"/>
    <mergeCell ref="B70:I70"/>
    <mergeCell ref="B71:I71"/>
    <mergeCell ref="B72:I72"/>
    <mergeCell ref="B73:I73"/>
    <mergeCell ref="B74:I74"/>
  </mergeCells>
  <pageMargins left="0.511811024" right="0.511811024" top="0.78740157499999996" bottom="0.78740157499999996" header="0.31496062000000002" footer="0.31496062000000002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P.ORÇAMENTÁRIA</vt:lpstr>
      <vt:lpstr>M. CÁLCULO</vt:lpstr>
      <vt:lpstr>CRONOGRAMA</vt:lpstr>
      <vt:lpstr>COMP'S</vt:lpstr>
      <vt:lpstr>'COMP''S'!Area_de_impressao</vt:lpstr>
      <vt:lpstr>CRONOGRAMA!Area_de_impressao</vt:lpstr>
      <vt:lpstr>'M. CÁLCULO'!Area_de_impressao</vt:lpstr>
      <vt:lpstr>P.ORÇAMENTÁRIA!Area_de_impressao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drago</dc:creator>
  <cp:lastModifiedBy>User</cp:lastModifiedBy>
  <cp:lastPrinted>2023-01-10T13:11:55Z</cp:lastPrinted>
  <dcterms:created xsi:type="dcterms:W3CDTF">2017-02-23T12:49:41Z</dcterms:created>
  <dcterms:modified xsi:type="dcterms:W3CDTF">2023-06-15T17:32:41Z</dcterms:modified>
</cp:coreProperties>
</file>